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4"/>
  <workbookPr defaultThemeVersion="166925"/>
  <mc:AlternateContent xmlns:mc="http://schemas.openxmlformats.org/markup-compatibility/2006">
    <mc:Choice Requires="x15">
      <x15ac:absPath xmlns:x15ac="http://schemas.microsoft.com/office/spreadsheetml/2010/11/ac" url="https://uflorida-my.sharepoint.com/personal/lgarelick_ufl_edu/Documents/PUR4932 - Social Media/Group Project/"/>
    </mc:Choice>
  </mc:AlternateContent>
  <xr:revisionPtr revIDLastSave="1954" documentId="14_{A74748CA-193D-494E-AC30-70940A5D27DD}" xr6:coauthVersionLast="47" xr6:coauthVersionMax="47" xr10:uidLastSave="{00232E3B-1AF8-6B43-856C-7BBF9CA17BA2}"/>
  <bookViews>
    <workbookView xWindow="840" yWindow="500" windowWidth="27040" windowHeight="16000" activeTab="5" xr2:uid="{166C2C46-4B81-864A-9002-3CD544992FF4}"/>
  </bookViews>
  <sheets>
    <sheet name="Page-Level Metrics" sheetId="1" r:id="rId1"/>
    <sheet name="Post-Level Metrics_TW" sheetId="2" r:id="rId2"/>
    <sheet name="Post-Level Metrics_LI" sheetId="6" r:id="rId3"/>
    <sheet name="Post-Level Metrics_FB" sheetId="3" r:id="rId4"/>
    <sheet name="Post-Level Metrics_IG" sheetId="4" r:id="rId5"/>
    <sheet name="Extra Tables" sheetId="8" r:id="rId6"/>
    <sheet name="Benchmarking" sheetId="7" r:id="rId7"/>
  </sheets>
  <definedNames>
    <definedName name="_xlnm._FilterDatabase" localSheetId="3" hidden="1">'Post-Level Metrics_FB'!$C$1:$C$22</definedName>
    <definedName name="_xlnm._FilterDatabase" localSheetId="4" hidden="1">'Post-Level Metrics_IG'!$C$1:$C$24</definedName>
    <definedName name="_xlnm._FilterDatabase" localSheetId="2" hidden="1">'Post-Level Metrics_LI'!$C$1:$C$45</definedName>
    <definedName name="_xlnm._FilterDatabase" localSheetId="1" hidden="1">'Post-Level Metrics_TW'!$C$1:$E$101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5" i="8" l="1"/>
  <c r="G5" i="8"/>
  <c r="F5" i="8"/>
  <c r="G4" i="8"/>
  <c r="H4" i="8"/>
  <c r="B3" i="8"/>
  <c r="C3" i="8"/>
  <c r="B4" i="8"/>
  <c r="H15" i="1"/>
  <c r="H14" i="1"/>
  <c r="E14" i="1"/>
  <c r="E15" i="1"/>
  <c r="C14" i="1"/>
  <c r="C15" i="1"/>
  <c r="H22" i="1"/>
  <c r="H23" i="1"/>
  <c r="C23" i="1"/>
  <c r="C22" i="1"/>
  <c r="B5" i="8" l="1"/>
  <c r="J22" i="3"/>
  <c r="J21" i="3"/>
  <c r="J19" i="3"/>
  <c r="J16" i="3"/>
  <c r="J11" i="3"/>
  <c r="I14" i="1" s="1"/>
  <c r="I31" i="1"/>
  <c r="I30" i="1"/>
  <c r="H31" i="1"/>
  <c r="H30" i="1"/>
  <c r="E30" i="1"/>
  <c r="E31" i="1"/>
  <c r="C30" i="1"/>
  <c r="C31" i="1"/>
  <c r="H7" i="1"/>
  <c r="E7" i="1"/>
  <c r="C7" i="1"/>
  <c r="H6" i="1"/>
  <c r="E6" i="1"/>
  <c r="C6" i="1"/>
  <c r="J56" i="2"/>
  <c r="J60" i="2"/>
  <c r="J82" i="2"/>
  <c r="J83" i="2"/>
  <c r="J85" i="2"/>
  <c r="J89" i="2"/>
  <c r="J92" i="2"/>
  <c r="J93" i="2"/>
  <c r="J94" i="2"/>
  <c r="I15" i="1" l="1"/>
  <c r="I7" i="1"/>
  <c r="J26" i="2"/>
  <c r="J27" i="2"/>
  <c r="J28" i="2"/>
  <c r="J29" i="2"/>
  <c r="J34" i="2"/>
  <c r="J39" i="2"/>
  <c r="J40" i="2"/>
  <c r="J42" i="2"/>
  <c r="J47" i="2"/>
  <c r="J48" i="2"/>
  <c r="J49" i="2"/>
  <c r="H21" i="1"/>
  <c r="E7" i="7"/>
  <c r="E6" i="7"/>
  <c r="E5" i="7"/>
  <c r="E4" i="7"/>
  <c r="E3" i="7"/>
  <c r="E2" i="7"/>
  <c r="P2" i="7"/>
  <c r="R2" i="7"/>
  <c r="I6" i="1" l="1"/>
  <c r="F2" i="7"/>
  <c r="H2" i="7"/>
  <c r="I13" i="1"/>
  <c r="J5" i="3"/>
  <c r="J4" i="3"/>
  <c r="H7" i="3"/>
  <c r="H6" i="3"/>
  <c r="H5" i="3"/>
  <c r="H4" i="3"/>
  <c r="H3" i="3"/>
  <c r="H2" i="3"/>
  <c r="E28" i="1"/>
  <c r="E13" i="1"/>
  <c r="E12" i="1"/>
  <c r="C13" i="1"/>
  <c r="C12" i="1"/>
  <c r="H12" i="1" l="1"/>
  <c r="H13" i="1"/>
  <c r="E29" i="1"/>
  <c r="C29" i="1"/>
  <c r="C28" i="1"/>
  <c r="H5" i="1"/>
  <c r="H4" i="1"/>
  <c r="J3" i="6"/>
  <c r="J2" i="6"/>
  <c r="H3" i="6"/>
  <c r="H2" i="6"/>
  <c r="C4" i="8" s="1"/>
  <c r="C5" i="8" s="1"/>
  <c r="J4" i="2"/>
  <c r="J5" i="2"/>
  <c r="J7" i="2"/>
  <c r="J9" i="2"/>
  <c r="J11" i="2"/>
  <c r="J12" i="2"/>
  <c r="J14" i="2"/>
  <c r="J15" i="2"/>
  <c r="J17" i="2"/>
  <c r="J18" i="2"/>
  <c r="J19" i="2"/>
  <c r="J20" i="2"/>
  <c r="J25" i="2"/>
  <c r="E4" i="1"/>
  <c r="E5" i="1"/>
  <c r="C4" i="1"/>
  <c r="C5" i="1"/>
  <c r="H29" i="1" l="1"/>
  <c r="I29" i="1"/>
  <c r="I5" i="1"/>
  <c r="I4" i="1"/>
</calcChain>
</file>

<file path=xl/sharedStrings.xml><?xml version="1.0" encoding="utf-8"?>
<sst xmlns="http://schemas.openxmlformats.org/spreadsheetml/2006/main" count="1125" uniqueCount="477">
  <si>
    <t>Month</t>
  </si>
  <si>
    <t>June</t>
  </si>
  <si>
    <t>July</t>
  </si>
  <si>
    <t>August</t>
  </si>
  <si>
    <t>TWITTER</t>
  </si>
  <si>
    <t>Total Followers</t>
  </si>
  <si>
    <t>Total Page/Profile Visits</t>
  </si>
  <si>
    <t>% Follower Change</t>
  </si>
  <si>
    <t>% Page/Profile Visit Change</t>
  </si>
  <si>
    <t>Total Impressions</t>
  </si>
  <si>
    <t>Average Engagement Rate</t>
  </si>
  <si>
    <t>Total Posts Published</t>
  </si>
  <si>
    <t>FACEBOOK</t>
  </si>
  <si>
    <t>INSTAGRAM</t>
  </si>
  <si>
    <t>Date</t>
  </si>
  <si>
    <t>URL Link</t>
  </si>
  <si>
    <t>Copy</t>
  </si>
  <si>
    <t>Impressions</t>
  </si>
  <si>
    <t>Engagement Rate</t>
  </si>
  <si>
    <t>LINKEDIN</t>
  </si>
  <si>
    <t>Click-Through Rate</t>
  </si>
  <si>
    <t>Shares</t>
  </si>
  <si>
    <t>Average Click-Through Rate</t>
  </si>
  <si>
    <t>Post Type</t>
  </si>
  <si>
    <t>Post Topic</t>
  </si>
  <si>
    <t>Engagements</t>
  </si>
  <si>
    <t>N/A</t>
  </si>
  <si>
    <t>https://twitter.com/UFPRDepartment/status/1420491372268724225</t>
  </si>
  <si>
    <t>https://twitter.com/UFPRDepartment/status/1420074382219628546</t>
  </si>
  <si>
    <t>https://twitter.com/UFPRDepartment/status/1417488937489027072</t>
  </si>
  <si>
    <t>https://twitter.com/UFPRDepartment/status/1417156871463526401</t>
  </si>
  <si>
    <t>https://twitter.com/UFPRDepartment/status/1415702414112395269</t>
  </si>
  <si>
    <t>https://twitter.com/UFPRDepartment/status/1415342409148338182</t>
  </si>
  <si>
    <t>https://twitter.com/UFPRDepartment/status/1415319302404665357</t>
  </si>
  <si>
    <t>https://twitter.com/UFPRDepartment/status/1415028063553810432</t>
  </si>
  <si>
    <t>https://twitter.com/UFPRDepartment/status/1415027287280390144</t>
  </si>
  <si>
    <t>https://twitter.com/UFPRDepartment/status/1413567533282729986</t>
  </si>
  <si>
    <t>https://twitter.com/UFPRDepartment/status/1412524903933394954</t>
  </si>
  <si>
    <t>https://twitter.com/UFPRDepartment/status/1410662319269416962</t>
  </si>
  <si>
    <t>https://twitter.com/UFPRDepartment/status/1422305567436009472</t>
  </si>
  <si>
    <t>https://twitter.com/UFPRDepartment/status/1422551439738478594</t>
  </si>
  <si>
    <t>https://twitter.com/UFPRDepartment/status/1423020300858396673</t>
  </si>
  <si>
    <t>https://twitter.com/UFPRDepartment/status/1423671645789556738</t>
  </si>
  <si>
    <t>https://twitter.com/UFPRDepartment/status/1425931829136084993</t>
  </si>
  <si>
    <t>https://twitter.com/UFPRDepartment/status/1427292100236693506</t>
  </si>
  <si>
    <t>https://twitter.com/UFPRDepartment/status/1427655504604532736</t>
  </si>
  <si>
    <t>https://twitter.com/UFPRDepartment/status/1427992250018004994</t>
  </si>
  <si>
    <t>https://twitter.com/UFPRDepartment/status/1427999481266532366</t>
  </si>
  <si>
    <t>https://twitter.com/UFPRDepartment/status/1429857784405762071</t>
  </si>
  <si>
    <t>https://twitter.com/UFPRDepartment/status/1432353204260376590</t>
  </si>
  <si>
    <t>https://twitter.com/UFPRDepartment/status/1432782770258923520</t>
  </si>
  <si>
    <t>Congratulations to Adjunct Prof. Linda Rutherford (@SWAfollower) for being named the Executive Vice President of People &amp;amp; Communications at @SouthwestAir and expanding her role as Chief Communications Officer! üéâ
We‚Äôre so proud of everything you've achieved!üêä</t>
  </si>
  <si>
    <t>Congratulations, Dr. Lee! We wish you all the best in your new role. üéâ https://t.co/q6swbTe2my</t>
  </si>
  <si>
    <t>Congrats to our former Advisory Council member and @RoyalCaribbean Global CCO Rosanna Fiske (@Fiskey) for being honored as Pioneer of the Year at the 2021 @HPRAUSA National ¬°Bravo! Awards! üôå‚Ä®‚Ä®What an amazing achievement! #GoGators üêä‚Ä®‚Ä®Read more: https://t.co/6lnoCq5TRb</t>
  </si>
  <si>
    <t>Congrats to our Advisory Council members @IPGDXTRA CEO @andypolansky and @GeneralMills CCO @janocabrera for being featured in the 2021 @PRWeekUS Power List! We're so proud of everyone who was recognized as the 50 most influential communicators! üéâ
https://t.co/fbDH39Ev0F</t>
  </si>
  <si>
    <t>It's great to see many of our past guest speakers honored this year as the best players in the PR industry! A big congrats to @StaceyTank of @Heineken, Chris Foster of @Omnicom, Jerilan Greene of @yumbrands, K. Corley Kenna (@Kckenna) of @patagonia and @LisaRossDC of @EdelmanPR! https://t.co/rEtcJq1P69</t>
  </si>
  <si>
    <t>Join the @AEJMC_PRD at its upcoming panel to remember three innovative communicators and recognize the industry impact of one of our own, Dr. Kathleen Kelly. 
Register here: https://t.co/d1BTrAFMgb https://t.co/0iYOlxs40Q</t>
  </si>
  <si>
    <t>We are deeply saddened by the recent loss of Dr. Jay Rayburn, associate professor at @FSU_COM from 1985-2020. He was a dedicated communicator who left a lasting impact on the industry and many generations of PR students across Florida. https://t.co/n1nQWFKrN4</t>
  </si>
  <si>
    <t>Congrats to Dr. @pamproverbs for getting published in the @JournalofPIC with her co-authors Dr. @xiaomen, Ph.D. student @oalbishri &amp;amp; Executive Associate Dean Dr. @skiousis! Their research focuses on applying care in crisis communication. üéâ
Read more: https://t.co/3NhzYE9IOi</t>
  </si>
  <si>
    <t>Do you work in social media? Help us understand the field for a report we are working on with @InstituteForPR  and @RaganComms https://t.co/XdUPxKQJXg</t>
  </si>
  <si>
    <t>Doctoral student Hayley Markovich (@h_markovich) authored a recently published chapter about understanding presentations of mental health in two Pixar films through communication theory of identity. üôå
Check it out here: https://t.co/FPfKeDGa1u</t>
  </si>
  <si>
    <t>Congrats to the rising stars honored in the 2021 @PRWeekUS 40 Under 40! We're so happy to see our past guest speaker and @Omnicom Chief Equity &amp;amp; Impact Officer Emily Graham (@EmKGraham) get recognized as a bright leader in the PR industry!üôå
Check it out: https://t.co/6gD9SapNKs</t>
  </si>
  <si>
    <t>A huge congratulations to @NatalieAsorey who was honored today at the @PRNews Virtual Awards Gala as a Top Woman in PR Rising Star! We're so proud of you! ü§© https://t.co/yXLru6lTlx</t>
  </si>
  <si>
    <t>Doctoral student Hayley Markovich (@h_markovich) explored how news coverage impacted the 2016 EpiPen crisis in her article that was recently published in the @JournalofPIC! üí´
Check it out here: https://t.co/3xfuK6nSed</t>
  </si>
  <si>
    <t>Dr. Carma Bylund (@BylundCarma) co-authored the article ‚ÄúHow to Talk to Patients About the COVID Vaccine‚Äù published on @medpagetoday, alongside Dr. Lindsay Thompson (@lindsay_lathom) and Dr. @StephanieStaras! üëè
Check it out here: https://t.co/sZFNiwGzHW</t>
  </si>
  <si>
    <t>Good luck to the winners and panelists presenting at the #AEJMC21 Annual Conference this week! A big congratulations to all the #PRprofs presenting in the @AEJMC_PRD! üèÜ</t>
  </si>
  <si>
    <t>We are looking for social media interns to work with UF Alumni Gator Clubs this fall! Through this online course, students can earn elective credits and valuable social media experience. üêä‚ú®
For more information, please visit: https://t.co/DHGxHZoQ89 https://t.co/TnnWO0B0jL</t>
  </si>
  <si>
    <t>Professor Ann Christiano (@aechristiano), director of the UF Center for Public Interest Communications, was featured in the ‚ÄúUnderstanding Vaccine Hesitancy" radio broadcast on @wmfeorlando.
Check it out here: https://t.co/XwpgxNjWtJ</t>
  </si>
  <si>
    <t>Don't miss out on the first segment of The @LAGRANTFoundatn Leadership Legacy Seminar Series featuring @Omnicom CEO Chris Foster on Sept. 13! 
Find more information about this great opportunity below and visit https://t.co/Jpt9O5Xhsv! https://t.co/eHUjyNQ2Nb</t>
  </si>
  <si>
    <t>Congrats to @ufprssa and its student members for being awarded the 2021 Star Chapter Award by @PRSSANational! The UF PRSSA Alpha Chapter was nationally recognized for its outstanding leadership and programming ‚Å†‚Äî for the second year in a row and fourth time overall! Go Gators!‚≠êÔ∏è https://t.co/LFp0YTkk09</t>
  </si>
  <si>
    <t>A big congrats to PR graduates Kailey Kiss (@KaileyKiss) and Macayla Bricarell (@Macaylakey) for winning National Gold Key Awards from @PRSSANational! They were recognized for their outstanding leadership and received the highest individual honor bestowed upon PRSSA members. üôå</t>
  </si>
  <si>
    <t>Welcome back, Gators! We are so happy to have you back on campus. Dr. D is here to answer a few important questions. 
Check out the link in our bio for more information and email us (pur-asst@jou.ufl.edu) if you have any questions (&amp;amp; follow us on TikTok üòâ). #GoGators! üêä https://t.co/Q6Ot50bQTc</t>
  </si>
  <si>
    <t>Introducing the 2021-2022 Bateman Team!
Led by Professor Leticia Solaun, Nicholas Suriel, Arianna Meekins, Blair Colson, Jessica Martinez &amp;amp; Alyssa Wiles were selected to compete in the @PRSSANational Bateman Case Study Competition. Congratulations, and best of luck! #GoGatorsüêä https://t.co/ezCNnnUicc</t>
  </si>
  <si>
    <t>Dr. DiStaso (@mdistaso) was featured in a new @PRWeeKUS article, where she discussed the effects of COVID-19 on higher education and new initiatives at the @UFJSchool, including a New York City extension position held by @NatalieAsorey.
Check it out: https://t.co/XBpHMDXSxx</t>
  </si>
  <si>
    <t>Link Clicks</t>
  </si>
  <si>
    <t>Faculty</t>
  </si>
  <si>
    <t>Program Courses</t>
  </si>
  <si>
    <t>Other</t>
  </si>
  <si>
    <t>Student Engagement</t>
  </si>
  <si>
    <t>08/12/2021</t>
  </si>
  <si>
    <t>08/30/2021</t>
  </si>
  <si>
    <t>https://www.linkedin.com/feed/update/urn:li:activity:6831696085006733312</t>
  </si>
  <si>
    <t>We’re looking for a PR student assistant to join our team this fall! Duties range from content creation to event planning. Applications are due August 30 and can be found here: bit.ly/PRStudentAsst</t>
  </si>
  <si>
    <t>https://www.linkedin.com/feed/update/urn:li:activity:6838121579373838336</t>
  </si>
  <si>
    <t>Introducing the 2021-2022 Bateman Team!
Led by Professor Leticia Solaun, Ph.D., Nicholas Suriel, Arianna Meekins, Blair Colson, Jessica Martinez and Alyssa Wiles were selected to compete in this year’s Public Relations Student Society of America (PRSSA) Bateman Case Study Competition. Congratulations, and best of luck to this talented group! #GoGators</t>
  </si>
  <si>
    <t>Text</t>
  </si>
  <si>
    <t>Quote Tweet</t>
  </si>
  <si>
    <t>Link</t>
  </si>
  <si>
    <t>Quote Tweet and Link</t>
  </si>
  <si>
    <t>Photo</t>
  </si>
  <si>
    <t>Photo and Link</t>
  </si>
  <si>
    <t>Video</t>
  </si>
  <si>
    <t>We are looking for a PR student assistant to join our team this fall! Duties range from content creation to event planning. Applications are due August 30 and can be found here: https://t.co/qsEOtXfunf https://t.co/Aa50yHVFfQ</t>
  </si>
  <si>
    <t>Total Page Views</t>
  </si>
  <si>
    <t>% Page View Change</t>
  </si>
  <si>
    <t>Total Profile Visits</t>
  </si>
  <si>
    <t>% Profile Visit Change</t>
  </si>
  <si>
    <t>Total Page Visits</t>
  </si>
  <si>
    <t>% Page Visit Change</t>
  </si>
  <si>
    <t>https://www.facebook.com/UFPublicRelations/posts/779923026013441</t>
  </si>
  <si>
    <t>https://www.facebook.com/UFPublicRelations/posts/782860775719666</t>
  </si>
  <si>
    <t>https://www.facebook.com/UFPublicRelations/posts/803886856950391</t>
  </si>
  <si>
    <t>https://www.facebook.com/UFPublicRelations/posts/806527936686283</t>
  </si>
  <si>
    <t>https://www.facebook.com/UFPublicRelations/posts/810024879669922</t>
  </si>
  <si>
    <t>https://www.facebook.com/UFPublicRelations/posts/814008902604853</t>
  </si>
  <si>
    <t>Congratulations to Adjunct Prof. Linda Rutherford for being named the Executive Vice President of People &amp; Communications at Southwest Airlines and expanding her role as Chief Communications Officer! 🎉  We’re so proud of everything you've achieved! 🐊</t>
  </si>
  <si>
    <t>Congratulations, Dr. Moon J. Lee! We are so happy for you and wish you all the best in your new role. 🎉</t>
  </si>
  <si>
    <t>Don't miss out on the first segment of The LAGRANT Foundation Leadership Legacy Seminar Series featuring Omnicom PR Group CEO Chris Foster on Sept. 13!   Find more information about this great opportunity below and visit http://conta.cc/2XxeH5c!</t>
  </si>
  <si>
    <t>Welcome back, Gators! We are so happy to have you back on campus. Your favorite department is now on TikTok, and Dr. D is here to answer a few important questions.  ——— Q: Can I still add a class? A: Yes, submit a course request by the end of drop/add, Aug. 27. Q: Can I still apply to earn credit for my internship? A: Yes, applications for the internship course (PUR4940) are due Aug. 27 at noon. Q: Are there any new internship opportunities? A: Yes, students can apply for a PAID two-credit social media internship with the UF Gator Clubs. Applications due Aug. 25. ——— Check out the link in our bio for more information and email us (pur-asst@jou.ufl.edu) if you have any questions (and follow us on TikTok 😉). Go Gators! Let’s make this the best semester yet. ✨</t>
  </si>
  <si>
    <t>Introducing the 2021-2022 Bateman Team!  Led by Professor Leticia Solaun, Nicholas Suriel, Arianna Meekins, Blair Colson, Jessica Martinez and Alyssa Wiles were selected to compete in this year’s @PRSSANational Bateman Case Study Competition. Congratulations, and best of luck to this talented group! #GoGators</t>
  </si>
  <si>
    <t>Status</t>
  </si>
  <si>
    <t xml:space="preserve">Student Engagement </t>
  </si>
  <si>
    <t xml:space="preserve">Faculty </t>
  </si>
  <si>
    <t>Reach</t>
  </si>
  <si>
    <t>Page Reach</t>
  </si>
  <si>
    <t>https://www.instagram.com/p/CS7ND44D5OM/</t>
  </si>
  <si>
    <t>https://www.instagram.com/p/CTM8K0rLJBR/</t>
  </si>
  <si>
    <t>Welcome back, Gators! We are so happy to have you back on campus. Your favorite department is now on TikTok, and Dr. D is here to answer a few important questions. 
_x0014_ _x0014_ _x0014_ 
Q: Can I still add a class?
A: Yes, submit a course request by the end of drop/add, Aug. 27.
Q: Can I still apply to earn credit for my internship?
A: Yes, applications for the internship course (PUR4940) are due Aug. 27 at noon.
Q: Are there any new internship opportunities?
A: Yes, students can apply for a PAID two-credit social media internship with the UF Gator Clubs. Applications due Aug. 25.
_x0014_ _x0014_ _x0014_ 
Check out the link in our bio for more information and email us (pur-asst@jou.ufl.edu) if you have any questions (and follow us on TikTok =Ø	Þ). Let_x0019_ s make this the best semester yet! ('
#UFCJC #FirstDayUF #GoGators</t>
  </si>
  <si>
    <t>Introducing the 2021-2022 Bateman Team! Led by Professor Leticia Solaun, Nicholas Suriel, Arianna Meekins, Blair Colson, Jessica Martinez and Alyssa Wiles were selected to compete in this year  s @PRSSANational Bateman Case Study Competition. Congratulations, and best of luck to this talented group! #GoGators 
Led by Professor Leticia Solaun, Nicholas Suriel, Arianna Meekins, Blair Colson, Jessica Martinez and Alyssa Wiles were selected to compete in this year_x0019_ s @PRSSANational Bateman Case Study Competition. Congratulations, and best of luck to this talented group! #GoGators =Ø
Ü</t>
  </si>
  <si>
    <t>Data unavailable</t>
  </si>
  <si>
    <t>Average Engagement Rate July 2020</t>
  </si>
  <si>
    <t>Average Engagement Rate August 2020</t>
  </si>
  <si>
    <t>Average Engagement Rate July 2021</t>
  </si>
  <si>
    <t>Instagram: Q3 2020</t>
  </si>
  <si>
    <t xml:space="preserve">Facebook: Q3 2020 </t>
  </si>
  <si>
    <t>Average Engagement Rate August 2021</t>
  </si>
  <si>
    <t>Industry Benchmarks</t>
  </si>
  <si>
    <t>Engagement Rate per post by follower: Facebook</t>
  </si>
  <si>
    <t>Engagement Rate per post by follower: Instagram</t>
  </si>
  <si>
    <t>Engagement Rate per post by follower: Twitter</t>
  </si>
  <si>
    <t>September</t>
  </si>
  <si>
    <t>Check out this dynamic duo! Dr. Myiah Hutchens has officially been named Associate Chair of the Public Relations Department! Dr. Hutchens will maintain her current course load while also assisting Department Chair Dr. Marcia DiStaso with departmental responsibilities. Congratulations, Dr. Hutchens! We are so happy to have you in this new role. #GoGators</t>
  </si>
  <si>
    <t>https://twitter.com/UFPRDepartment/status/1433061895108390912</t>
  </si>
  <si>
    <t>https://twitter.com/UFPRDepartment/status/1433816214522957864</t>
  </si>
  <si>
    <t>https://twitter.com/UFPRDepartment/status/1435594268219904012</t>
  </si>
  <si>
    <t>https://twitter.com/UFPRDepartment/status/1435954122038022145</t>
  </si>
  <si>
    <t>https://twitter.com/UFPRDepartment/status/1436034571473063940</t>
  </si>
  <si>
    <t>https://twitter.com/UFPRDepartment/status/1436041046484406295</t>
  </si>
  <si>
    <t>https://twitter.com/UFPRDepartment/status/1436351082712612872</t>
  </si>
  <si>
    <t>https://twitter.com/UFPRDepartment/status/1437462826210115585</t>
  </si>
  <si>
    <t>https://twitter.com/UFPRDepartment/status/1437787838460858375</t>
  </si>
  <si>
    <t>https://twitter.com/UFPRDepartment/status/1437787769879814145</t>
  </si>
  <si>
    <t>https://twitter.com/UFPRDepartment/status/1437816378338131972</t>
  </si>
  <si>
    <t>https://twitter.com/UFPRDepartment/status/1438173300073512961</t>
  </si>
  <si>
    <t>https://twitter.com/UFPRDepartment/status/1438211148164128771</t>
  </si>
  <si>
    <t>https://twitter.com/UFPRDepartment/status/1438278765595987969</t>
  </si>
  <si>
    <t>https://twitter.com/UFPRDepartment/status/1438490395780943874</t>
  </si>
  <si>
    <t>https://twitter.com/UFPRDepartment/status/1438577619448975364</t>
  </si>
  <si>
    <t>https://twitter.com/UFPRDepartment/status/1438975366572363776</t>
  </si>
  <si>
    <t>https://twitter.com/UFPRDepartment/status/1440016736066015236</t>
  </si>
  <si>
    <t>https://twitter.com/UFPRDepartment/status/1440017489077755904</t>
  </si>
  <si>
    <t>https://twitter.com/UFPRDepartment/status/1440396903850471424</t>
  </si>
  <si>
    <t>https://twitter.com/UFPRDepartment/status/1441021965372821509</t>
  </si>
  <si>
    <t>https://twitter.com/UFPRDepartment/status/1441075939148853251</t>
  </si>
  <si>
    <t>https://twitter.com/UFPRDepartment/status/1441142699571118088</t>
  </si>
  <si>
    <t>https://twitter.com/UFPRDepartment/status/1441408741857906689</t>
  </si>
  <si>
    <t>https://twitter.com/UFPRDepartment/status/1441435827263840256</t>
  </si>
  <si>
    <t>https://twitter.com/UFPRDepartment/status/1442928868315197441</t>
  </si>
  <si>
    <t>https://twitter.com/UFPRDepartment/status/1443569525597749254</t>
  </si>
  <si>
    <t>https://twitter.com/UFPRDepartment/status/1443655745535283209</t>
  </si>
  <si>
    <t>Tune in for the @museumofpr's webinar to hear from former and current @ufhprsa Presidents @CataSantanaH &amp;amp; Martina Vargas, PR Council member Deb Prieto-Green &amp;amp; former PR Council member Rosanna Fiske (@Fiskey) at 6 p.m. on Sept. 21! Register for free here: https://t.co/CHawLReJ5U https://t.co/OaViE2r6ly</t>
  </si>
  <si>
    <t>Meet the UF Public Relations Department! Everywhere you look, our faculty and staff members are here to lend a helping hand. We‚Äôre so happy to have you all back on campus! Missing Dr. Mary Ann Ferguson, Dr. Rita Men and Professor Vanessa Wakeman. https://t.co/78BqVgPcsr</t>
  </si>
  <si>
    <t>CJC Student Involvement Day is finally here! Join us TODAY in the Weimer Hall atrium from 11 a.m. to 3 p.m. and learn more about the student organizations in the @UFJSchool. Stick around for free food and fun prizes! Check it out here: https://t.co/cxIAXdeNwa</t>
  </si>
  <si>
    <t>White House Director of African American Media @EricaLoewe46, B.S. Public Relations 2011, leads the White House‚Äôs effort to connect with the Black community and shares her @UF journey that brought her to the @WhiteHouse. üêä Read more here: https://t.co/O7Ew2ufUcS</t>
  </si>
  <si>
    <t>Check out this dynamic duo! Dr. @MyiahHutchens has been named Associate Chair of the PR Department! Dr. Hutchens will maintain her current course load while also assisting Department Chair Dr. @MDiStaso with departmental responsibilities. Congratulations, Dr. Hutchens! #GoGators https://t.co/Ody7tEEtOI</t>
  </si>
  <si>
    <t>Recent @UF graduate Blake von Thaden (@blakevonthadenn), Digital Content Specialist at @chubbies, spoke to @mdistaso‚Äôs Principles of PR class last Thursday. Thank you, Blake, for sharing your experiences at @TBLightning and @chubbies with our students. As always, #GoGators! üêä https://t.co/tdH8QYXGBY</t>
  </si>
  <si>
    <t>Eliot Mizrachi, (@eliotmiz), Vice President of Communications and Content at @awpagesociety, spoke with @fordpat's Corporate Reputation class on Wednesday. Eliot, it‚Äôs always a pleasure to hear your expertise on the evolving role of the CCO! #GoGators https://t.co/PcwSQEvfUD</t>
  </si>
  <si>
    <t>Cindy Jara (@_cindyjara), Digital Communications Associate at @ReachHigher, spoke to @MDiStaso‚Äôs Principles of PR class on Thursday, where she shared her experience as a recent @UF PR graduate working in nonprofits with our students. Thank you for joining us, Cindy! #GoGators https://t.co/McM96MvbxV</t>
  </si>
  <si>
    <t>Dr. Jay Hmielowski (@HmielowskiJay) and doctoral students @EveHeffron and Michael Munroe (@munroe_FL) co-authored an article published in The Social Science Journal on decreased news media trust around the country. Read more here: https://t.co/5MLgGJFpKI</t>
  </si>
  <si>
    <t>@_cindyjara You will always be part of the UF PR family! ‚ú®</t>
  </si>
  <si>
    <t>Yesterday @MargeteStrand, Chief of Staff at @LCVoters, joined @CommsProfAngela‚Äôs Global Social Change Comms. class to talk about her part in the movement that helped make global trade rules fair to environmental, labor &amp;amp; other interests. Thank you for speaking with our students! https://t.co/O49yu9beRN https://t.co/DM1iHFcZOo</t>
  </si>
  <si>
    <t>Congratulations to the 2021 @PRWeekUS Hall of Fame inductees, including Jano Cabrera, CCO of @GeneralMills and @UF Public Relations Advisory Council Member! We are so grateful for Jano‚Äôs guidance and support of our department. https://t.co/tArGt4DHtO</t>
  </si>
  <si>
    <t>@VanessaM_PR @GOLINglobal Congratulations, Vanessa! #GoGators</t>
  </si>
  <si>
    <t>Today marks the beginning of #HispanicHeritageMonth! @ufhprsa President Martina Vargas, Vice President Elaina Sanchez and Director of Chapter Development @ryan_montoto came together to speak about the importance of HPRSA &amp;amp; what this month means to them.
https://t.co/OUQCNsQrQT</t>
  </si>
  <si>
    <t>Liani Kotcher (@RektokRoss), B.S. Public Relations 2001, authored her first survival thriller novel, "Ski Weekend." Her new book will be published by @GoSparkPress on Oct. 26 and is the 2021 Firebird Award Winner in Young Adult Fiction. Read more here: https://t.co/CslBaAXo9y</t>
  </si>
  <si>
    <t>Recent @UF graduate @TamarraThal, External Communications Specialist at @IBM, joined @mdistaso's PR Principles class today to talk about her industry experience from agencies to nonprofits to global companies as a first-generation grad. Thank you for speaking with our students! https://t.co/25ir1sxkso</t>
  </si>
  <si>
    <t>Meet the @AlphaPRoduction Management Team! Applications are now open and due this Monday, Sept. 20! üôå To apply, email your resume and cover letter (portfolio/writing samples are optional) to ufalphaproductions@gmail.com. https://t.co/3NqG1oYcSU</t>
  </si>
  <si>
    <t>Throughout #HispanicHeritageMonth, we will be highlighting some of our powerful Hispanic and Latinx alumni and current students! First, we‚Äôre spotlighting @CataSantanaH, account coordinator at @BCWGlobal, @ufjschool 2021 graduate and 2020-2021 @ufhprsa president. https://t.co/C4YhsqeCLh</t>
  </si>
  <si>
    <t>Catalina will be part of @museumofpr‚Äôs panel ‚ÄúThe Latino Influence &amp;amp; Impact on the Public Relations Profession‚Äù tomorrow, Sept. 21, at 6 p.m. Register for free (link in bio) to hear from her, current @ufhprsa president Martina Vargas and past &amp;amp; current Advisory Council members.</t>
  </si>
  <si>
    <t>Yesterday @scott_farrell, President of @GOLINglobal Corp. Comms., spoke in @fordpat‚Äôs Crisis Comms. &amp;amp; Corporate Rep. classes! Thank you, Scott, for engaging our students with your interactive crisis simulation &amp;amp; interesting lecture on corporate PR. Great to see you in person! üêä https://t.co/B0Qoey44sh</t>
  </si>
  <si>
    <t>Yesterday @idilcakim, Senior VP of Research and Insights at @AudacyCorp, joined @fordpat‚Äôs Crisis Communications class to discuss the power of audio and how it ties into crisis preparation! Thank you for speaking with our students, Idil! https://t.co/JNop9yBTm0</t>
  </si>
  <si>
    <t>‚ÄúAsking someone for help goes a long way,‚Äù @CataSantanaH said. Great advice from recent @UF alum Catalina at Tuesday‚Äôs @museumofpr panel celebrating Latino PR history, as featured in @PRWeekUS! We loved seeing so many Gators represented at this event. https://t.co/d3sLMwkyfz</t>
  </si>
  <si>
    <t>Meet the @UF Asian Public Relations Student Association Executive Board! Attend @UFAPRSA's first GBM of the semester on Tuesday, Sept. 28 at 6:15 PM (link in bio)! Learn about the exciting opportunities APRSA offers to help you grow! 
https://t.co/G1nUgRnH3h</t>
  </si>
  <si>
    <t>Associate Prof. @RitaMen_UF and doctoral student @SunnyYufanQin explored negative comments about brands on social media and its impact on organization-public relationships. Read more here: https://t.co/H7apFpQb5Z</t>
  </si>
  <si>
    <t>We are highlighting some of our powerful Hispanic and Latinx students throughout #HispanicHeritageMonth! Today, we‚Äôre spotlighting @isabelrebeca00, @UF PR student and 2021-2022 @ufhprsa secretary. Learn more about Isabel‚Äôs journey and what Hispanic Heritage Month means to her! https://t.co/ExQGA7WLRD</t>
  </si>
  <si>
    <t>Meet the UF Black Public Relations Student Society Executive Board! ‚ú® Get involved with @UFBPRSS by clicking the link in their Instagram bio and attending the next GBM on Thursday, Oct. 14! Learn about opportunities to connect with peers and develop your professional skills. https://t.co/mXOKMr9M0p</t>
  </si>
  <si>
    <t>Marie Dyak, President and CEO of @EIC_online, joined @VanessaWakeman's Diverse Voices class on Tuesday to talk about mental health and social issues in the entertainment industry, and their relation to DE&amp;amp;I. Thank you, Marie, for sharing your insight with our students! https://t.co/eLwtrg4YsF</t>
  </si>
  <si>
    <t>Yesterday, @CFWallington, EVP and Chief Marketing &amp;amp; Comms. Officer at @ConeHealth, &amp;amp; @McKesson Senior Marketing Manager @jd21harris spoke to @fordpat's Crisis Comms. &amp;amp; Corp. Rep. classes &amp;amp; @ufprssa. Thank you, Chuck and James, for engaging our students with meaningful discussion! https://t.co/w6EUOZH3ut</t>
  </si>
  <si>
    <t>Reply</t>
  </si>
  <si>
    <t>Quote Tweet and Photo</t>
  </si>
  <si>
    <t>https://twitter.com/UFPRDepartment/status/1443973188208132104</t>
  </si>
  <si>
    <t>https://twitter.com/UFPRDepartment/status/1444039609130754048</t>
  </si>
  <si>
    <t>https://twitter.com/UFPRDepartment/status/1445088441985687559</t>
  </si>
  <si>
    <t>https://twitter.com/UFPRDepartment/status/1445107994681823250</t>
  </si>
  <si>
    <t>https://twitter.com/UFPRDepartment/status/1445387427070283782</t>
  </si>
  <si>
    <t>https://twitter.com/UFPRDepartment/status/1445493418134671362</t>
  </si>
  <si>
    <t>https://twitter.com/UFPRDepartment/status/1445745222302908427</t>
  </si>
  <si>
    <t>https://twitter.com/UFPRDepartment/status/1445782475297280001</t>
  </si>
  <si>
    <t>https://twitter.com/UFPRDepartment/status/1446125571956609039</t>
  </si>
  <si>
    <t>https://twitter.com/UFPRDepartment/status/1446173481339523085</t>
  </si>
  <si>
    <t>https://twitter.com/UFPRDepartment/status/1446204082755018752</t>
  </si>
  <si>
    <t>https://twitter.com/UFPRDepartment/status/1446209844927610887</t>
  </si>
  <si>
    <t>https://twitter.com/UFPRDepartment/status/1446305543811997697</t>
  </si>
  <si>
    <t>https://twitter.com/UFPRDepartment/status/1446474483372544015</t>
  </si>
  <si>
    <t>https://twitter.com/UFPRDepartment/status/1447605726373765124</t>
  </si>
  <si>
    <t>https://twitter.com/UFPRDepartment/status/1447984743853662211</t>
  </si>
  <si>
    <t>https://twitter.com/UFPRDepartment/status/1448027763156271104</t>
  </si>
  <si>
    <t>https://twitter.com/UFPRDepartment/status/1448270667544023045</t>
  </si>
  <si>
    <t>https://twitter.com/UFPRDepartment/status/1448355629639225346</t>
  </si>
  <si>
    <t>https://twitter.com/UFPRDepartment/status/1448632035644358664</t>
  </si>
  <si>
    <t>https://twitter.com/UFPRDepartment/status/1449008983377793028</t>
  </si>
  <si>
    <t>https://twitter.com/UFPRDepartment/status/1449013598563409928</t>
  </si>
  <si>
    <t>https://twitter.com/UFPRDepartment/status/1449087010417774595</t>
  </si>
  <si>
    <t>https://twitter.com/UFPRDepartment/status/1450465504364273669</t>
  </si>
  <si>
    <t>https://twitter.com/UFPRDepartment/status/1450507735104065541</t>
  </si>
  <si>
    <t>https://twitter.com/UFPRDepartment/status/1450523938723823617</t>
  </si>
  <si>
    <t>https://twitter.com/UFPRDepartment/status/1450529641207193600</t>
  </si>
  <si>
    <t>https://twitter.com/UFPRDepartment/status/1450555395227852802</t>
  </si>
  <si>
    <t>https://twitter.com/UFPRDepartment/status/1450560972691701762</t>
  </si>
  <si>
    <t>https://twitter.com/UFPRDepartment/status/1450802623074865155</t>
  </si>
  <si>
    <t>https://twitter.com/UFPRDepartment/status/1451173312063700994</t>
  </si>
  <si>
    <t>https://twitter.com/UFPRDepartment/status/1451177651972947969</t>
  </si>
  <si>
    <t>https://twitter.com/UFPRDepartment/status/1451294649054740487</t>
  </si>
  <si>
    <t>https://twitter.com/UFPRDepartment/status/1451544494159982593</t>
  </si>
  <si>
    <t>https://twitter.com/UFPRDepartment/status/1451552362175229954</t>
  </si>
  <si>
    <t>https://twitter.com/UFPRDepartment/status/1451659932709777414</t>
  </si>
  <si>
    <t>https://twitter.com/UFPRDepartment/status/1452798132606193673</t>
  </si>
  <si>
    <t>https://twitter.com/UFPRDepartment/status/1452991061345726466</t>
  </si>
  <si>
    <t>https://twitter.com/UFPRDepartment/status/1453001412099596302</t>
  </si>
  <si>
    <t>https://twitter.com/UFPRDepartment/status/1453029491207409665</t>
  </si>
  <si>
    <t>https://twitter.com/UFPRDepartment/status/1453102925564112903</t>
  </si>
  <si>
    <t>https://twitter.com/UFPRDepartment/status/1453383488460128264</t>
  </si>
  <si>
    <t>https://twitter.com/UFPRDepartment/status/1453430417252515845</t>
  </si>
  <si>
    <t>https://twitter.com/UFPRDepartment/status/1453720043427024902</t>
  </si>
  <si>
    <t>https://twitter.com/UFPRDepartment/status/1453766207446806528</t>
  </si>
  <si>
    <t>https://twitter.com/UFPRDepartment/status/1454131546605060096</t>
  </si>
  <si>
    <t>https://twitter.com/UFPRDepartment/status/1454136808552296455</t>
  </si>
  <si>
    <t>https://twitter.com/UFPRDepartment/status/1454250660074082304</t>
  </si>
  <si>
    <t>We are highlighting some of our powerful Hispanic and Latinx alumni throughout #HispanicHeritageMonth! Today, we‚Äôre spotlighting @gabybalayla, @UF PR alumna and @ufhprsa's founding president. Learn more about Gaby's journey and what Hispanic Heritage Month means to her! https://t.co/wSP1ZH5H6u</t>
  </si>
  <si>
    <t>@AnnabelStephan Hardin, Managing Director of Digital Content at @LDWWGroup, spoke to @jeannieclary's UF Gator Club Internship class yesterday! Thank you, Annabel, for sharing your insight on content development and connecting with our students through an engaging Q&amp;amp;A session! https://t.co/MwSSvuO4OY</t>
  </si>
  <si>
    <t>Professor @HmielowskiJay co-authored ‚ÄúClearing the Smog? Examining the Relationship Between Traditional Media Versus Nontraditional Internet-Based Media &amp;amp; Risk Information Seeking in China,‚Äù recently published in the International Journal of Communication. https://t.co/UviTqHqpJc</t>
  </si>
  <si>
    <t>Check out the video below of @UF PR student and @ufhprsa President Martina Vargas, where she presented at the @museumofpr‚Äôs event on Sept. 21 that celebrated Latino PR history. We‚Äôre so proud of you, Martina! üêä https://t.co/GBgITReyv2</t>
  </si>
  <si>
    <t>Meet our PR Student Assistants! ‚ú® We‚Äôre so excited to have Marium, Courtney, Tammy and Sophia on our team this year. If you have any questions, email us at pur-asst@jou.ufl.edu or stop by our office at Weimer 2085! https://t.co/9fN2K83A3i</t>
  </si>
  <si>
    <t>Today, @AdrianneCSmith, Chief Diversity and Inclusion Officer at @Fleishman, spoke to @VanessaWakeman's Diverse Voices class to talk about diversity, equity and inclusion in the workplace. Thank you, Adrianne, for sharing your insight and engaging with our students! https://t.co/Os1TN4zJaC</t>
  </si>
  <si>
    <t>Meet the UF Hispanic Public Relations Student Association Executive Board! ‚ú®
Get involved with @ufhprsa by clicking the link in their Instagram bio and filling out the membership application! Form long-lasting connections and grow as a PR professional!
https://t.co/eDTnJNju41</t>
  </si>
  <si>
    <t>Cassandra, we are thinking of you and your family. ‚ù§Ô∏è https://t.co/6lmuyaGAYs</t>
  </si>
  <si>
    <t>Congratulations to the team @SourceCodeComms, cofounded by @UF alum and PR Advisory Council member @gmondshein, on this new development! üêä https://t.co/EGr9A5CfkH</t>
  </si>
  <si>
    <t>Alison Cahill Lubert, Vice President of Corporate Communications at @GreenDotBank and @UF alumna, joined @fordpat‚Äôs Corporate Reputation class yesterday to discuss rebuilding reputation from the inside out! Thank you, Alison, for engaging our students and sharing your expertise! https://t.co/8AWOMNpyxF</t>
  </si>
  <si>
    <t>Today, @UF alumnae @gabybalayla, News Monitoring Coordinator @amazon, and @GisselleNews, Corporate Associate @GOLINglobal, joined @mdistaso's PR Principles class to discuss their post-grad experiences and the lasting impact of @ufhprsa. Thanks, Gaby and Gisselle! #GoGators üêä https://t.co/HvbNh0BXX6</t>
  </si>
  <si>
    <t>Today, @ZeinaElDana, Founder and CEO of Z7 Communications spoke to @VanessaWakeman's Ethics &amp;amp; Professional Responsibility class to discuss the creation of her company and cross-cultural ethics in PR. Thank you, Zeina, for sharing your helpful advice with our students! https://t.co/eoNaxStR0X</t>
  </si>
  <si>
    <t>@Fiskey @HPRAUSA Congratulations, Rosanna! üåüüêä</t>
  </si>
  <si>
    <t>We are highlighting some of our powerful Hispanic and Latinx students throughout #HispanicHeritageMonth! Today, we‚Äôre spotlighting Dylan Rush, @UF PR student and 2021-2022 @ufhprsa PR Director. Learn more about Dylan‚Äôs journey and what Hispanic Heritage Month means to him! https://t.co/e0ZLzejUHW</t>
  </si>
  <si>
    <t>Attention, students! @FPRA_GNV is forming a new student chapter at @UFJSchool! Don‚Äôt miss this incredible opportunity to network and develop your professional skills.
FPRA is hosting an interest meeting this Wednesday, Oct. 13, at 6 p.m. on Zoom. Register via the link in bio! https://t.co/86DDXtuMRW</t>
  </si>
  <si>
    <t>Meredith Katz, EVP of Public Affairs &amp;amp; Crisis @BCWGlobal, &amp;amp; @AnnEDavison, Director of Strategic Comms. @Guidehouse, spoke in @fordpat‚Äôs Crisis Comms. class yesterday! Thank you, Meredith &amp;amp; Ann, for sharing how the @uscensusbureau handled crises related to the 2020 Census. https://t.co/hA6TmZy0qe</t>
  </si>
  <si>
    <t>Today, @jcohenPR, Chief Marketing &amp;amp; Comms. Officer at @AXIS_Capital, &amp;amp; Anna @Kukowski, Head of AXIS Re/Enterprise Marketing &amp;amp; Comms., joined @fordpat's class! Thank you, Joe &amp;amp; Anna, for discussing how major corporations engage with stakeholders in reporting financial results. https://t.co/cmjiL5Sy7F</t>
  </si>
  <si>
    <t>Meet the @UF Public Interest Communications Student Association Executive Board! ‚ú®
Register for @floridapicsa's upcoming GBM on Tuesday, Oct. 19 at 6 p.m. (link in bio)! Learn about opportunities to grow in the PIC field through education &amp;amp; hands-on experience in the community! https://t.co/HGU5Vkr5s1</t>
  </si>
  <si>
    <t>Congratulations to @UFHealth Communications Marketing Manager Alisha Katz (@ASKinman), B.S. Public Relations 2012, for being named one of the Top 25 Hospital Marketers of 2021 by @DTCPerspectives! As always, #GoGators! üêä
Read more about it here: https://t.co/7HPTLroe5Z</t>
  </si>
  <si>
    <t>Yesterday, @CarmellaG_PR, President of @DAA_PR and Director of DE&amp;amp;I @awpagesociety, spoke to @fordpat‚Äôs Crisis Comms. &amp;amp; Corp. Rep. classes! Thank you, Carmella, for coming in person to share your experiences and engage with our students through an interactive crisis simulation! https://t.co/djRVRsVmLa</t>
  </si>
  <si>
    <t>To wrap up the last day of #HispanicHeritageMonth, we're spotlighting @martaisanchezz, @UF alumna and @ufhprsa's founding director of PR. Learn more about Marta's journey and what Hispanic Heritage Month means to her! Thank you to the powerful students &amp;amp; alumni we highlighted. https://t.co/nvw9E89fuq</t>
  </si>
  <si>
    <t>A big congratulations to @VanessaWakeman, our Professional-in-Residence and CEO of the @WakemanAgency, for being named one of this year's Innovator 25 in the Americas by @Provoke_News! https://t.co/3SKaNce6Gw</t>
  </si>
  <si>
    <t>Yesterday, @cale_mccall, Advocacy Social Media &amp;amp; Digital Manager at @NRECANews, joined @mdistaso's PR Principles class to talk about his professional experiences. Thank you, Cale, for sharing your industry insight and engaging with our students! https://t.co/edVXHDzcbd</t>
  </si>
  <si>
    <t>We always love having @UF PR Gator grads back in the classroom! Thank you, Vivian Nguyen, (@vivnguyennn), Social Media Coordinator at @Khoros, &amp;amp; @ElginWatts II, Junior Analyst at @WeberShandwick, for joining @NatalieAsorey‚Äôs Social Media Analytics class earlier this month! https://t.co/Tf8PxZg3nl</t>
  </si>
  <si>
    <t>Stephanie Ruby (@rubyjnkie), Senior Director, Content Strategy, at @ReingoldInc, joined @NatalieAsorey‚Äôs Social Media Analytics class yesterday to discuss social analytics storytelling. Thank you, Stephanie, for coming to speak with our students! https://t.co/dnPz419hfK</t>
  </si>
  <si>
    <t>We‚Äôre saddened to hear about the recent loss of David Finn, a public relations pioneer who made a lasting impression on the industry. https://t.co/pqm4V5DkRA</t>
  </si>
  <si>
    <t>Thank you, Sunita Menon, Global Data Strategist &amp;amp; Advisor at Data-Driven Journeys &amp;amp; former Global Exec. Director, Data-Driven Comms., at @IBM, for joining @fordpat‚Äôs Corporate Rep. class! Our students were inspired by the powerful role of data analytics in reputation management. https://t.co/huAlh1c6Ma</t>
  </si>
  <si>
    <t>Today, Sandy Lish (@slishcastle), Principal and Co-founder of @CastleGRP, joined @VanessaWakeman's Diverse Voices class to discuss taking real action to support DE&amp;amp;I in the workplace. Thank you, Sandy, for engaging with our students in a thoughtful and interesting Q&amp;amp;A! https://t.co/cIKBGyvqRc</t>
  </si>
  <si>
    <t>Tune in for the @museumofpr's upcoming "Silence is Not an Option: Allyship, Advocacy, and Anti-Racism" webinar at 6 p.m. on Oct. 27! Hear from many DE&amp;amp;I leaders and communicators including our Professional-in-Residence @fordpat!
Register for free here: https://t.co/KvUr7j1NKy</t>
  </si>
  <si>
    <t>This is a great opportunity for your research to have real impact! The @RealGoodCenter is now seeking papers for its $10k research prize for work that can be applied to social change campaigns. Learn more about the frank prize and submit your work here: https://t.co/Xtc1pwyuod</t>
  </si>
  <si>
    <t>Yesterday, @Katarinawbureau, Managing Partner at @RISE_purpose &amp;amp; Ambassador at @MB_Community, joined @fordpat's Corporate Reputation class to discuss the power of corporate purpose. Thank you, Katarina, for your meaningful presentation on sustainability &amp;amp; stakeholder engagement! https://t.co/CAtSGHrAui</t>
  </si>
  <si>
    <t>Dr. @HmielowskiJay co-authored "Laugh, But Don‚Äôt Seek: A Reassessment of the Gateway Hypothesis" recently published by @USCApress in the International Journal of Communication.
https://t.co/crRL1p6q8a</t>
  </si>
  <si>
    <t>Meet the @UF Public Relations Student Society of America Executive Board! ‚ú®
Become a member of UF PRSSA to network, attend meetings with professionals, join committees and more! Attend @ufprssa's upcoming Halloween Social on Wednesday, Oct. 27 at 6:15 p.m. in Weimer G030! https://t.co/NkA1SLeqhe</t>
  </si>
  <si>
    <t>Yesterday, @adcook22, Senior Associate of Social Impact @WeberShandwick, &amp;amp; @euge_blaubach, Senior Communications Coordinator @Burness, joined @mdistaso's PR Principles class to discuss public interest communications &amp;amp; social impact. Thank you, Eugenia &amp;amp; Andrew, for speaking! https://t.co/NrAMElOHsE</t>
  </si>
  <si>
    <t>Terra DuBois, Chief Compliance, Ethics &amp;amp; Privacy Officer @UF, spoke to @VanessaWakeman's Ethics &amp;amp; Professional Responsibility class yesterday about the key differences between compliance &amp;amp; ethics. Thank you, Terra, for engaging with our students in a thoughtful discussion! https://t.co/sPwNrdjsjQ</t>
  </si>
  <si>
    <t>We're hiring! We have an open position and are looking to hire two tenure-track assistant professors. We'd love for you to be part of our team! 
For more information and to apply: https://t.co/nXaLqn4I5C https://t.co/wdLECZCCWE</t>
  </si>
  <si>
    <t>@SportsBizMiss @UF @UFJSchool @UFLaw We‚Äôre so excited to have you teaching for us next semester! üêä</t>
  </si>
  <si>
    <t>Thank you, Corley Kenna (@kckenna), Head of Communications and Policy at @Patagonia, for speaking with @fordpat‚Äôs Corporate Reputation students yesterday! Our students loved to hear how Patagonia is pursuing its commitment to its purpose-driven mission and values. https://t.co/k7Ti0Oa3V7</t>
  </si>
  <si>
    <t>If you‚Äôre interested in transferring to @UFJSchool, be sure to register for a virtual info. session held by the PATH office to learn more about the transfer requirements and available opportunities in our programs! Register here: https://t.co/xHVmjSQzy2 ‚ú® https://t.co/YSqevYkblE</t>
  </si>
  <si>
    <t>Students, check out @GatorshipUF! This retreat, hosted with @UF Multicultural and Diversity Affairs, gives students the opportunity to explore how they can make positive social change. To learn more, check out Gatorship‚Äôs webpage: https://t.co/yLeqRO0Sex.</t>
  </si>
  <si>
    <t>Join the @museumofpr's upcoming "Silence is Not an Option: Allyship, Advocacy, and Anti-Racism" webinar at 6 p.m. tomorrow! We can't wait to hear from our Professional-in-Residence @fordpat and many DEI leaders! 
Register for free here: https://t.co/KvUr7j1NKy</t>
  </si>
  <si>
    <t>Congratulations to Department Chair @mdistaso for winning the @InstituteForPR's Pathfinder Award, a lifetime achievement award for individuals who've made significant &amp;amp; sustained contributions to the knowledge &amp;amp; practice of PR through published research! We're so proud of you! üëè https://t.co/j1q2k8tUqL</t>
  </si>
  <si>
    <t>Today, @GabbyGinsburgPR, Digital Marketing Intern @YesAndAgency, joined @NatalieAsorey's Social Media Analytics class to talk about her internship in paid social media and analytics. Thank you, Gabriella, for sharing your insight and experiences with our students! https://t.co/qVAvefkuL6</t>
  </si>
  <si>
    <t>Kate Bullinger, CEO of @UnitedMinds, and @antheabold, EVP, spoke to @fordpat's Corporate Reputation class yesterday about what matters to employees in a post-2020 world. Thank you, Kate and Anthea, for engaging our students with an insightful presentation and exercise! https://t.co/zfYZYnYFRN</t>
  </si>
  <si>
    <t>Karen Oliver (@karenoliverdc), SVP, Healthcare and Public Affairs, at @PTInsights &amp;amp; @UF PR Advisory Council member, joined @JeannieClary‚Äôs UF Gator Club Internship class today. Thank you, Karen, for sharing insights from your work in public affairs communications. #GoGators üêä https://t.co/kOwtwjU5HS</t>
  </si>
  <si>
    <t>Congratulations to Dr. @RitaMen_UF, Jie Jin, @ReneeMitson, @SunnyYufanQin and @MarcVielledent on receiving the @PRSAEducators Top Ethics Paper Award sponsored by @ThePageCenter! What an incredible achievement for our research team! üëè https://t.co/7kTvvqZ7tx</t>
  </si>
  <si>
    <t>Kudos to Dr. @RitaMen_UF and Dr. @patrick_thelen for winning the @PRSAEducators Top Diversity and Inclusion Paper Award sponsored by @AU_SOC! We're so proud of you! üôå https://t.co/RRF0FmhvT8</t>
  </si>
  <si>
    <t>Still working on your Spring 2022 schedule? Check out PUR4905: CJCxNYC Independent Study!
If you're interested in learning more, make sure to join the info session this Monday, Nov. 1 from 3:30 - 4:15 p.m. with Professor @NatalieAsorey. The zoom link to attend is in our bio! üëè https://t.co/O5ARZjCJwL</t>
  </si>
  <si>
    <t>October</t>
  </si>
  <si>
    <t>Mentions</t>
  </si>
  <si>
    <t>09/09/2021</t>
  </si>
  <si>
    <t>09/10/2021</t>
  </si>
  <si>
    <t>09/13/2021</t>
  </si>
  <si>
    <t>09/14/2021</t>
  </si>
  <si>
    <t>09/15/2021</t>
  </si>
  <si>
    <t>09/16/2021</t>
  </si>
  <si>
    <t>09/20/2021</t>
  </si>
  <si>
    <t>09/21/2021</t>
  </si>
  <si>
    <t>09/23/2021</t>
  </si>
  <si>
    <t>09/24/2021</t>
  </si>
  <si>
    <t>10/01/2021</t>
  </si>
  <si>
    <t>10/04/2021</t>
  </si>
  <si>
    <t>10/05/2021</t>
  </si>
  <si>
    <t>10/07/2021</t>
  </si>
  <si>
    <t>10/08/2021</t>
  </si>
  <si>
    <t>10/12/2021</t>
  </si>
  <si>
    <t>10/14/2021</t>
  </si>
  <si>
    <t>10/15/2021</t>
  </si>
  <si>
    <t>10/19/2021</t>
  </si>
  <si>
    <t>10/21/2021</t>
  </si>
  <si>
    <t>10/22/2021</t>
  </si>
  <si>
    <t>10/26/2021</t>
  </si>
  <si>
    <t>10/27/2021</t>
  </si>
  <si>
    <t>10/28/2021</t>
  </si>
  <si>
    <t>https://www.linkedin.com/feed/update/urn:li:activity:6841806355301462016</t>
  </si>
  <si>
    <t>https://www.linkedin.com/feed/update/urn:li:activity:6841819619175596032</t>
  </si>
  <si>
    <t>https://www.linkedin.com/feed/update/urn:li:activity:6842119461059735552</t>
  </si>
  <si>
    <t>https://www.linkedin.com/feed/update/urn:li:activity:6842199555333750784</t>
  </si>
  <si>
    <t>https://www.linkedin.com/feed/update/urn:li:activity:6843229081090322432</t>
  </si>
  <si>
    <t>https://www.linkedin.com/feed/update/urn:li:activity:6843582751669649408</t>
  </si>
  <si>
    <t>https://www.linkedin.com/feed/update/urn:li:activity:6844049029391777792</t>
  </si>
  <si>
    <t>https://www.linkedin.com/feed/update/urn:li:activity:6844345175993532416</t>
  </si>
  <si>
    <t>https://www.linkedin.com/feed/update/urn:li:activity:6845785777704710144</t>
  </si>
  <si>
    <t>https://www.linkedin.com/feed/update/urn:li:activity:6846164080730894336</t>
  </si>
  <si>
    <t>https://www.linkedin.com/feed/update/urn:li:activity:6846787774390013952</t>
  </si>
  <si>
    <t>https://www.linkedin.com/feed/update/urn:li:activity:6847203790987239424</t>
  </si>
  <si>
    <t>https://www.linkedin.com/feed/update/urn:li:activity:6849339889574535169</t>
  </si>
  <si>
    <t>https://www.linkedin.com/feed/update/urn:li:activity:6849427061359038464</t>
  </si>
  <si>
    <t>https://www.linkedin.com/feed/update/urn:li:activity:6849804220871254016</t>
  </si>
  <si>
    <t>https://www.linkedin.com/feed/update/urn:li:activity:6849795901351829504</t>
  </si>
  <si>
    <t>https://www.linkedin.com/feed/update/urn:li:activity:6849740262525300736</t>
  </si>
  <si>
    <t>https://www.linkedin.com/feed/update/urn:li:activity:6850877036806848512</t>
  </si>
  <si>
    <t>https://www.linkedin.com/feed/update/urn:li:activity:6851260778364968960</t>
  </si>
  <si>
    <t>https://www.linkedin.com/feed/update/urn:li:activity:6851259732372656129</t>
  </si>
  <si>
    <t>https://www.linkedin.com/feed/update/urn:li:activity:6851156611478630400</t>
  </si>
  <si>
    <t>https://www.linkedin.com/feed/update/urn:li:activity:6851976044040351744</t>
  </si>
  <si>
    <t>https://www.linkedin.com/feed/update/urn:li:activity:6851971111417204736</t>
  </si>
  <si>
    <t>https://www.linkedin.com/feed/update/urn:li:activity:6851942725424705536</t>
  </si>
  <si>
    <t>https://www.linkedin.com/feed/update/urn:li:activity:6852244640502960128</t>
  </si>
  <si>
    <t>https://www.linkedin.com/feed/update/urn:li:activity:6853794502746931200</t>
  </si>
  <si>
    <t>https://www.linkedin.com/feed/update/urn:li:activity:6853751821761155072</t>
  </si>
  <si>
    <t>https://www.linkedin.com/feed/update/urn:li:activity:6854400901851947008</t>
  </si>
  <si>
    <t>https://www.linkedin.com/feed/update/urn:li:activity:6854854307146268672</t>
  </si>
  <si>
    <t>https://www.linkedin.com/feed/update/urn:li:activity:6854774402840580097</t>
  </si>
  <si>
    <t>https://www.linkedin.com/feed/update/urn:li:activity:6856321916639158272</t>
  </si>
  <si>
    <t>https://www.linkedin.com/feed/update/urn:li:activity:6856295192585125888</t>
  </si>
  <si>
    <t>https://www.linkedin.com/feed/update/urn:li:activity:6856273345810440192</t>
  </si>
  <si>
    <t>https://www.linkedin.com/feed/update/urn:li:activity:6856230860103012352</t>
  </si>
  <si>
    <t>https://www.linkedin.com/feed/update/urn:li:activity:6856939684140990464</t>
  </si>
  <si>
    <t>https://www.linkedin.com/feed/update/urn:li:activity:6857318266088505344</t>
  </si>
  <si>
    <t>https://www.linkedin.com/feed/update/urn:li:activity:6857310238966616064</t>
  </si>
  <si>
    <t>https://www.linkedin.com/feed/update/urn:li:activity:6858757701338583041</t>
  </si>
  <si>
    <t>https://www.linkedin.com/feed/update/urn:li:activity:6859202985205997568</t>
  </si>
  <si>
    <t>https://www.linkedin.com/feed/update/urn:li:activity:6859164563720429569</t>
  </si>
  <si>
    <t>https://www.linkedin.com/feed/update/urn:li:activity:6859531618898587648</t>
  </si>
  <si>
    <t>https://www.linkedin.com/feed/update/urn:li:activity:6859488080307466240</t>
  </si>
  <si>
    <t>Recent University of Florida graduate Blake von Thaden, Digital Content Specialist at Chubbies Shorts, spoke to Marcia DiStaso, Ph.D., APR's Principles of PR class last Thursday. Thank you, Blake, for sharing your experiences at Tampa Bay Lightning and Chubbies Shorts with our students. As always, #GoGators! 🐊</t>
  </si>
  <si>
    <t>Tune in for the Museum of Public Relations' upcoming webinar to hear from former and current UF Hispanic Public Relations Student Association Presidents Catalina Santana Hernandez and Martina Vargas, our PR Advisory Council members Deb Prieto - Green, Oscar Suris and Jano Cabrera, former Advisory Council member Rosanna Fiske, former PR Department Chair Juan-Carlos Molleda, and more inspiring Latino leaders at 6 p.m. on Sept. 21! 
Register for free here: http://bit.ly/MoPRHHM</t>
  </si>
  <si>
    <t>Eliot Mizrachi, Vice President of Communications and Content at the Page Society, spoke with Patrick Ford's Corporate Reputation class on Wednesday. Eliot, it’s always a pleasure to hear your expertise on the evolving role of the CCO! #GoGators</t>
  </si>
  <si>
    <t>Introducing our new LinkedIn series: Meet the UF Public Relations Advisory Council.
Our Advisory Council members will share their experiences, anecdotes and advice with you. Our first spotlight is Jeannie Clary, Chair of the UF Public Relations Advisory Council, Consultant/Owner of J. Clary Public Relations, LLC and Adjunct at the CJC!</t>
  </si>
  <si>
    <t>Cindy Jara, Digital Communications Associate at Reach Higher, spoke to Marcia DiStaso, Ph.D., APR’s Principles of PR class last Thursday, where she shared her experience as a recent University of Florida PR graduate working in nonprofits with our students. Thank you for joining us, Cindy!</t>
  </si>
  <si>
    <t>Margrete Strand Rangnes, Chief of Staff at League of Conservation Voters, joined Angela Bradbery’s Global Social Change Communications class to talk about her part in the movement that helped make global trade rules fair to environmental, labor &amp; other interests. Thank you for speaking with our students!</t>
  </si>
  <si>
    <t>Today marks the beginning of #HispanicHeritageMonth! UF Hispanic Public Relations Student Association President Martina Vargas, Vice President Elaina Sanchez and Director of Chapter Development Ryan Montoto came together to speak about the importance of HPRSA, the organization’s significance to the PR industry and what this month means to them.
Throughout the month, the department will be featuring some of our inspiring Hispanic and Latinx student leaders, past and present, in celebration of their history and culture.</t>
  </si>
  <si>
    <t>Recent University of Florida graduate Tamarra Thal, External Communications Specialist at IBM, joined Marcia DiStaso, Ph.D., APR's PR Principles class today to talk about her industry experience from agencies to nonprofits to global companies as a first-generation grad. Thank you for speaking with our students!</t>
  </si>
  <si>
    <t>Throughout #HispanicHeritageMonth, we will be highlighting some of our powerful Hispanic and Latinx alumni and current students! First, we’re spotlighting Catalina Santana Hernandez, account coordinator at BCW Global, University of Florida College of Journalism and Communications 2021 graduate and 2020-2021 UF Hispanic Public Relations Student Association president.
Catalina will be part of Museum of Public Relations’ panel “The Latino Influence and Impact on the Public Relations Profession” tomorrow, Sept. 21, at 6 p.m. Register for free to hear from her, current UF HPRSA president Martina Vargas and past and current Advisory Council members. http://bit.ly/MoPRHHM</t>
  </si>
  <si>
    <t>Yesterday Scott Farrell, President of Global Corp. Comms. at Golin, spoke in Patrick Ford's Crisis Comms. &amp; Corporate Rep. classes! Thank you, Scott, for engaging our students with your interactive crisis simulation and interesting lecture on corporate PR. We were so happy to have you back in person!</t>
  </si>
  <si>
    <t>Yesterday Idil Cakim, Senior VP of Research and Insights at Audacy, Inc., joined Patrick Ford's Crisis Communications class to share an insightful lecture about the power of audio and how it is synonymous with crisis preparation! Thank you for speaking with our students, Idil!</t>
  </si>
  <si>
    <t>Throughout #HispanicHeritageMonth, we will be highlighting some of our powerful Hispanic and Latinx alumni and current students! Today, we’re spotlighting Isabel Ferrand, University of Florida PR student and 2021-2022 UF Hispanic Public Relations Student Association secretary. Learn more about Isabel’s journey and what Hispanic Heritage Month means to her!</t>
  </si>
  <si>
    <t>Marie Gallo Dyak, President and CEO of Entertainment Industries Council, Inc., joined Vanessa Wakeman's Diverse Voices class on Tuesday to talk about mental health and social issues in the entertainment industry, and their relation to DE&amp;I. Thank you, Marie, for sharing your insight with our students!</t>
  </si>
  <si>
    <t>Chuck Wallington, Ph.D.,  EVP and Chief Marketing &amp; Communications Officer at Cone Health, and James D. Harris, Senior Marketing Manager at McKesson, spoke to Patrick Ford's Crisis Communications &amp; Corporate Reputation classes &amp; UF PRSSA yesterday. Thank you, Chuck and James, for engaging our students with meaningful discussion!</t>
  </si>
  <si>
    <t>Annabel Hardin, Managing Director of Digital Content at LDWW, spoke to Jeannie Clary's UF Gator Club Internship class yesterday! She discussed content development and how to stay current in the evolving world of social media. Thank you, Annabel, for connecting with our students through an engaging Q&amp;A session!</t>
  </si>
  <si>
    <t>Tyler Lewis, Director of Coalition Communications &amp; Research at The Leadership Conference on Civil and Human Rights, joined Angela Bradbery's Public Interest Communications class yesterday to give helpful career advice to those seeking a career in PIC. Thank you, Tyler, for sharing your professional insight with our students!</t>
  </si>
  <si>
    <t>We are highlighting some of our powerful Hispanic and Latinx alumni throughout #HispanicHeritageMonth! Today, we’re spotlighting Gabriela Balayla, News Monitoring Coordinator at Amazon, University of Florida PR alumna and UF Hispanic Public Relations Student Association's founding president. Learn more about Gaby's journey and what Hispanic Heritage Month means to her!</t>
  </si>
  <si>
    <t>Check out the video below of University of Florida PR student and UF Hispanic Public Relations Student Association President Martina Vargas, where she presented at the Museum of Public Relations’ event on Sept. 21 that celebrated Latino PR history. We’re so proud of you, Martina! 🐊</t>
  </si>
  <si>
    <t>Today, Sofia Andrade, Co-Culture Executive Editor and Co-Training Director at The Harvard Crimson, spoke to Angela Bradbery's Public Interest Communications class to give advice to students interested in activism: "Just start." Thank you, Sofia, for speaking with our students!</t>
  </si>
  <si>
    <t>Today, Adrianne C. Smith, Chief Diversity and Inclusion Officer at FleishmanHillard, joined Vanessa Wakeman's Diverse Voices class to talk about diversity, equity and inclusion in the workplace. Thank you, Adrianne, for sharing your insight and engaging with our students!</t>
  </si>
  <si>
    <t>Meet our PR Student Assistants! ✨
We’re so excited to have Marium Abdulhussein, Courtney B., Tammy N. and Sophia Lopez on our team this year. They’re here to help our department and students with content creation, department campaigns and everything in between! 
If you have any questions, email us at pur-asst@jou.ufl.edu or stop by our office at Weimer 2085!</t>
  </si>
  <si>
    <t>Today, Zeina El-Dana, Founder and CEO of Z7 Communications, spoke to Vanessa Wakeman's Ethics &amp; Professional Responsibility class to discuss the creation of her company and cross-cultural ethics in PR. Thank you, Zeina, for sharing your helpful advice with our students!</t>
  </si>
  <si>
    <t>Today, University of Florida alumnae Gabriela Balayla, News Monitoring Coordinator at Amazon, and Gisselle García, Corporate Associate at Golin, joined Marcia Ph.D., APR's PR Principles class to discuss their post-grad experiences and the lasting impact of the UF Hispanic Public Relations Student Association. Thanks, Gaby and Gisselle! #GoGators</t>
  </si>
  <si>
    <t>Alison Cahill Lubert, Vice President of Corporate Communications at Green Dot Corporation and University of Florida alumna, joined Patrick Ford’s Corporate Reputation class yesterday to discuss rebuilding reputation from the inside out! Thank you, Alison, for engaging our students and sharing your expertise!</t>
  </si>
  <si>
    <t>We are highlighting some of our powerful Hispanic and Latinx students throughout #HispanicHeritageMonth! Today, we’re spotlighting Dylan Rush, University of Florida PR student and 2021-2022 UF Hispanic Public Relations Student Association public relations director. Learn more about Dylan’s journey and what Hispanic Heritage Month means to him!</t>
  </si>
  <si>
    <t>Today, Joe Cohen, Chief Marketing &amp; Communications Officer at AXIS (AXIS Capital), &amp; Anna Kukowski, Head of AXIS Re/Enterprise Marketing &amp; Communications, joined Patrick Ford's Corporate Communication Essentials class! Thank you, Joe &amp; Anna, for discussing how major corporations engage with stakeholders in reporting financial results.</t>
  </si>
  <si>
    <t>Meredith Katz, EVP of Public Affairs &amp; Crisis at BCW Global, &amp; Ann Elise Davison, Director of Strategic Comms. at Guidehouse, spoke in Patrick Ford's Crisis Comms. class yesterday! Thank you, Meredith &amp; Ann, for sharing how the U.S. Census Bureau handled crises related to the 2020 Census.</t>
  </si>
  <si>
    <t>Yesterday, Carmella Glover, President of the Diversity Action Alliance and Director of DE&amp;I at the Page Society, spoke to Patrick Ford’s Crisis Communications &amp; Corporate Reputation classes! Thank you, Carmella, for coming in person to share your experiences and engage with our students through an interactive crisis simulation!</t>
  </si>
  <si>
    <t>Yesterday, Cale McCall, Advocacy Social Media &amp; Digital Manager at NRECA, joined Marcia DiStaso, Ph.D., APR's PR Principles class to talk about his professional experiences. Thank you, Cale, for sharing your industry insight and engaging with our students!</t>
  </si>
  <si>
    <t>To wrap up the last day of #HispanicHeritageMonth, we’re spotlighting Marta Isabel Sanchez, associate partner of marketing for HBO Max Latin America at WarnerMedia, University of Florida PR alumna and UF Hispanic Public Relations Student Association's founding director of PR. Learn more about Marta's journey and what Hispanic Heritage Month means to her!
Thank you to the powerful Hispanic and Latinx students &amp; alumni we highlighted throughout #HispanicHeritageMonth!</t>
  </si>
  <si>
    <t>Today, Sandy Lish, Principal and Co-founder of The Castle Group, joined Vanessa Wakeman's Diverse Voices class to discuss taking real action to support DE&amp;I in the workplace. Thank you, Sandy, for engaging with our students in a thoughtful and interesting Q&amp;A!</t>
  </si>
  <si>
    <t>Thank you, ☀️Sunita Menon, Global Data Strategist &amp; Advisor at Data-Driven Journeys and former Global Executive Director, Data-Driven Communications, at IBM for joining Patrick Ford’s Corporate Reputation class! Our students were inspired by the powerful role of data analytics in reputation management.</t>
  </si>
  <si>
    <t>Stephanie Ruby, Senior Director, Content Strategy, at Reingold, Inc., joined Natalie Asorey’s Social Media Analytics class yesterday to discuss social analytics storytelling. Thank you, Stephanie, for coming to speak with our students!</t>
  </si>
  <si>
    <t>We always love having University of Florida PR Gator grads back in the classroom! Thank you, Vivian Nguyen, Social Media Coordinator at Khoros, &amp; Elgin Watts II, Junior Analyst at Weber Shandwick, for joining Natalie Asorey’s Social Media Analytics class earlier this month!</t>
  </si>
  <si>
    <t>Yesterday, Katarina Wallin Bureau, Managing Partner at RISE. Corporate Purpose Advisory and Ambassador at Meaningful Business, joined Patrick Ford's Corporate Reputation class to discuss the power of corporate purpose. Thank you, Katarina, for sharing your meaningful presentation on sustainability and stakeholder engagement with our students!</t>
  </si>
  <si>
    <t>Terra DuBois, Chief Compliance, Ethics &amp; Privacy Officer at the University of Florida, spoke to Vanessa Wakeman's Ethics &amp; Professional Responsibility in PR class yesterday to discuss the key differences between compliance &amp; ethics. Thank you, Terra, for engaging with our students in a thoughtful discussion!</t>
  </si>
  <si>
    <t>Yesterday, Andrew Cook, Senior Associate of Social Impact at Weber Shandwick, and Eugenia Blaubach, Senior Communications Coordinator at Burness, joined Marcia DiStaso, Ph.D., APR's PR Principles class to discuss public interest communications and social impact. Thank you, Eugenia and Andrew, for speaking with our students!</t>
  </si>
  <si>
    <t>Thank you, K. Corley Kenna, Head of Communications and Policy at Patagonia, for speaking with Patrick Ford’s Corporate Reputation students yesterday! Our students loved to hear how Patagonia is pursuing its commitment to its purpose-driven mission and values.</t>
  </si>
  <si>
    <t>Today, Gabriella Ginsburg, Digital Marketing Intern at the Yes&amp; Agency, joined Natalie Asorey’s Social Media Analytics class to talk about her internship in paid social media and analytics. Thank you, Gabriella, for sharing your insight and experiences with our students!</t>
  </si>
  <si>
    <t>Congratulations to our Department Chair Marcia DiStaso, Ph.D., APR for winning the 2021 Institute for Public Relations Pathfinder Award, a lifetime achievement award for individuals who've made significant and sustained contributions to the knowledge and practice of PR through published research! We're so proud of you! What an amazing and well-deserved accomplishment!</t>
  </si>
  <si>
    <t>Karen Oliver, SVP, Healthcare and Public Affairs,
at Powell Tate &amp; University of Florida College of Journalism and Communications PR Advisory Council member, joined Jeannie Clary’s UF Gator Club Internship class today. Thank you, Karen, for sharing insights from your work in public affairs
communications. #GoGators</t>
  </si>
  <si>
    <t>Kate Bullinger, CEO of United Minds, a Weber Shandwick consultancy, and Anthea Hoyle, EVP, spoke to Patrick Ford's Corporate Reputation class yesterday about what matters to employees in a post-2020 world. Thank you, Kate and Anthea, for engaging our students with an insightful presentation and exercise!</t>
  </si>
  <si>
    <t xml:space="preserve">Photo  </t>
  </si>
  <si>
    <t>Photo and link</t>
  </si>
  <si>
    <t>Student engagement</t>
  </si>
  <si>
    <t>https://www.facebook.com/UFPublicRelations/posts/816454242360319</t>
  </si>
  <si>
    <t>https://www.facebook.com/UFPublicRelations/posts/820043655334711</t>
  </si>
  <si>
    <t>https://www.facebook.com/UFPublicRelations/posts/823921051613638</t>
  </si>
  <si>
    <t>https://www.facebook.com/UFPublicRelations/posts/826739404665136</t>
  </si>
  <si>
    <t>https://www.facebook.com/UFPublicRelations/posts/829219884417088</t>
  </si>
  <si>
    <t>https://www.facebook.com/UFPublicRelations/posts/833591493979927</t>
  </si>
  <si>
    <t>https://www.facebook.com/UFPublicRelations/posts/835701007102309</t>
  </si>
  <si>
    <t>https://www.facebook.com/UFPublicRelations/posts/837475813591495</t>
  </si>
  <si>
    <t>https://www.facebook.com/UFPublicRelations/posts/839481926724217</t>
  </si>
  <si>
    <t>https://www.facebook.com/UFPublicRelations/posts/842079249797818</t>
  </si>
  <si>
    <t>https://www.facebook.com/UFPublicRelations/posts/846215492717527:0</t>
  </si>
  <si>
    <t>https://www.facebook.com/UFPublicRelations/posts/846335259372217</t>
  </si>
  <si>
    <t>https://www.facebook.com/UFPublicRelations/posts/849054045767005</t>
  </si>
  <si>
    <t>https://www.facebook.com/UFPublicRelations/posts/849724735699936</t>
  </si>
  <si>
    <t>https://www.facebook.com/UFPublicRelations/posts/850448292294247</t>
  </si>
  <si>
    <t>Meet the UF Public Relations Department! Everywhere you look, our faculty and staff members are here to lend a helping hand. We’re so happy to have you all back on campus! Missing Dr. Mary Ann Ferguson, Dr. Rita Men and Professor Vanessa Wakeman.</t>
  </si>
  <si>
    <t>Today marks the beginning of #HispanicHeritageMonth! HPRSA President Martina Vargas, Vice President Elaina Sanchez and Director of Chapter Development Ryan Montoto came together to speak about the importance of HPRSA, the organization’s significance to the PR industry and what this month means to them. Throughout the month, the department will be featuring some of our inspiring Hispanic and Latinx student leaders, past and present, in celebration of their history and culture.</t>
  </si>
  <si>
    <t>Throughout #HispanicHeritageMonth, we will be highlighting some of our powerful Hispanic and Latinx alumni and current students! First, we’re spotlighting Catalina Santana Hernandez, account coordinator at BCW Global, UF College of Journalism and Communications 2021 graduate and 2020-2021 UF HPRSA president. Catalina will be part of The Museum of Public Relations’ panel “The Latino Influence and Impact on the Public Relations Profession” tomorrow, Sept. 21, at 6 p.m. Register for free to hear from her, current UF HPRSA president Martina Vargas and past and current Advisory Council members. http://bit.ly/MoPRHHM</t>
  </si>
  <si>
    <t>Throughout #HispanicHeritageMonth, we will be highlighting some of our powerful Hispanic and Latinx alumni and current students! Today, we’re spotlighting Isabel Ferrand, University of Florida PR student and 2021-2022 UF HPRSA secretary. Learn more about Isabel’s journey and what Hispanic Heritage Month means to her!</t>
  </si>
  <si>
    <t>We are highlighting some of our powerful Hispanic and Latinx alumni throughout #HispanicHeritageMonth! Today, we’re spotlighting Gabriela Balayla, News Monitoring Coordinator at Amazon.com, University of Florida PR alumna and UF HPRSA's founding president. Learn more about Gaby's journey and what Hispanic Heritage Month means to her!</t>
  </si>
  <si>
    <t>Meet our PR Student Assistants! ✨ We’re so excited to have Marium, Courtney, Tammy and Sophia on our team this year. They’re here to help our department and students with content creation, department campaigns and everything in between! If you have any questions, email us at pur-asst@jou.ufl.edu or stop by our office at Weimer 2085!</t>
  </si>
  <si>
    <t>We are highlighting some of our powerful Hispanic and Latinx students throughout #HispanicHeritageMonth! Today, we’re spotlighting Dylan Rush, University of Florida PR student and 2021-2022 HPRSA public relations director. Learn more about Dylan’s journey and what Hispanic Heritage Month means to him!</t>
  </si>
  <si>
    <t>Attention, students! FPRA Gainesville is forming a new student chapter at UF College of Journalism and Communications! Don’t miss this incredible opportunity to network, develop your professional skills and be one of the founding members of this organization! FPRA is hosting an interest meeting this Wednesday, October 13, at 6 p.m. on Zoom. Register here to learn more: https://bit.ly/FPRAInterest.</t>
  </si>
  <si>
    <t>To wrap up the last day of #HispanicHeritageMonth, we're spotlighting Marta Isabel Sanchez, associate partner of marketing for HBO Max Latin America at WarnerMedia, University of Florida PR alumna and UF HPRSA's founding director of PR. Learn more about Marta's journey and what Hispanic Heritage Month means to her! Thank you to the powerful Hispanic and Latinx students &amp; alumni we highlighted throughout #HispanicHeritageMonth!</t>
  </si>
  <si>
    <t>UF Public Relations Department</t>
  </si>
  <si>
    <t>We're hiring! We have an open position and are looking to hire two tenure-track assistant professors. We'd love for you to be part of our team! For more information and to apply: http://bit.ly/PRAsstProfessor</t>
  </si>
  <si>
    <t>Congratulations to our Department Chair Dr. Marcia DiStaso for winning the 2021 Institute for Public Relations Pathfinder Award, a lifetime achievement award for individuals who've made significant and sustained contributions to the knowledge and practice of PR through published research! We're so proud of you! What an amazing and well-deserved accomplishment! 👏</t>
  </si>
  <si>
    <t>Interested in exploring different areas of public relations? We’re excited to offer one-credit electives taught by experienced professionals in Spring 2022! Swipe to learn more about each course and check out the full course schedule on ONE.UF for more details. If a class is full or you are unable to add it yourself, please submit a course request here: https://www.jou.ufl.edu/current-students/current-undergraduate/current-academics/courserequestforms/</t>
  </si>
  <si>
    <t>Still working on your Spring 2022 schedule? Check out PUR4905: CJCxNYC Independent Study! Click to learn more and make sure to join the information session this Monday, Nov. 1 from 3:30 - 4:15 p.m. The zoom link for those that are interested in attending, can be found here: https://linktr.ee/ufprdepartment</t>
  </si>
  <si>
    <t>https://www.instagram.com/p/CTXVd_aDGb1/</t>
  </si>
  <si>
    <t>Meet the UF Public Relations Department!</t>
  </si>
  <si>
    <t>https://www.instagram.com/p/CTkqW9kLFlC/</t>
  </si>
  <si>
    <t>We hope you were able to stop by and meet some of our amazing student organizations at CJC Involvement Day today! If not, reach out to them through social media about getting involved. We will be posting more information about each group in the coming weeks so be on the lookout!</t>
  </si>
  <si>
    <t>https://www.instagram.com/p/CTnGxbIL6EL/</t>
  </si>
  <si>
    <t>https://www.instagram.com/p/CT3BZFejfej/</t>
  </si>
  <si>
    <t>Celebrating Hispanic Heritage Month with @ufhprsa
Today marks the beginning of #HispanicHeritageMonth! @ufhprsa President Martina Vargas, Vice President Elaina Sanchez and Director of Chapter Development Ryan Montoto came together to speak about the importance of HPRSA, the organization’s significance to the PR industry and what this month means to them. Throughout the month, the department will be featuring some of our inspiring Hispanic and Latinx student leaders, past and present, in celebration of their history and culture.</t>
  </si>
  <si>
    <t>https://www.instagram.com/p/CT79GucjC2j/</t>
  </si>
  <si>
    <t>Meet the Alpha PRoductions Management Team!
Applications are now open and due this Monday, Sept. 20! 🙌
To apply, email your resume and cover letter (portfolio/writing samples are optional) to ufalphaproductions@gmail.com.
Feel free to reach out to @alphaproductions with any questions!
Meet the Alpha PRoductions Management Team!
Applications are now open and due this Monday, Sept. 20! 🙌
To apply, email your resume and cover letter (portfolio/writing samples are optional) to ufalphaproductions@gmail.com.
Feel free to reach out to @alphaproductions with any questions!</t>
  </si>
  <si>
    <t>https://www.instagram.com/p/CUDZbv_rG0A/</t>
  </si>
  <si>
    <t>Throughout #HispanicHeritageMonth, we will be highlighting some of our powerful Hispanic and Latinx alumni and current students! First, we’re spotlighting Catalina Santana Hernandez, account coordinator at BCW Global, @ufjschool 2021 graduate and 2020-2021 @ufhprsa president. Swipe to learn more about Catalina’s journey and what Hispanic Heritage Month means to her.
Catalina will be part of @prmuseum’s panel “The Latino Influence and Impact on the Public Relations Profession” tomorrow, Sept. 21, at 6 p.m. Register for free through the link in our bio to hear from her, current @ufhprsa president Martina Vargas and past and current Advisory Council members.</t>
  </si>
  <si>
    <t>https://www.instagram.com/p/CULacKBDnNT/</t>
  </si>
  <si>
    <t>Meet the UF Asian Public Relations Student Association Executive Board
Attend @ufaprsa’s first GBM of the semester on Tuesday, Sept. 28 at 6:15 p.m. (link in bio)! 🌟
Learn about the exciting opportunities APRSA offers to help you grow professionally and personally!</t>
  </si>
  <si>
    <t>https://www.instagram.com/p/CUNiKtOLTp_/</t>
  </si>
  <si>
    <r>
      <t>Throughout </t>
    </r>
    <r>
      <rPr>
        <sz val="14"/>
        <color theme="1"/>
        <rFont val="Calibri"/>
        <family val="2"/>
        <scheme val="minor"/>
      </rPr>
      <t>#HispanicHeritageMonth</t>
    </r>
    <r>
      <rPr>
        <sz val="14"/>
        <color rgb="FF262626"/>
        <rFont val="Calibri"/>
        <family val="2"/>
        <scheme val="minor"/>
      </rPr>
      <t>, we will be highlighting some of our powerful Hispanic and Latinx alumni and current students! Today, we’re spotlighting Isabel Ferrand, </t>
    </r>
    <r>
      <rPr>
        <sz val="14"/>
        <color theme="1"/>
        <rFont val="Calibri"/>
        <family val="2"/>
        <scheme val="minor"/>
      </rPr>
      <t>@uflorida</t>
    </r>
    <r>
      <rPr>
        <sz val="14"/>
        <color rgb="FF262626"/>
        <rFont val="Calibri"/>
        <family val="2"/>
        <scheme val="minor"/>
      </rPr>
      <t> PR student and 2021-2022 </t>
    </r>
    <r>
      <rPr>
        <sz val="14"/>
        <color theme="1"/>
        <rFont val="Calibri"/>
        <family val="2"/>
        <scheme val="minor"/>
      </rPr>
      <t>@ufhprsa</t>
    </r>
    <r>
      <rPr>
        <sz val="14"/>
        <color rgb="FF262626"/>
        <rFont val="Calibri"/>
        <family val="2"/>
        <scheme val="minor"/>
      </rPr>
      <t> secretary. Swipe to learn more about Isabel’s journey and what Hispanic Heritage Month means to her.</t>
    </r>
  </si>
  <si>
    <t>https://www.instagram.com/p/CUYHZ1Ijdws/</t>
  </si>
  <si>
    <t>Meet the UF Black Public Relations Student Society Executive Board
Get involved with @ufbprss by clicking the link in their Instagram bio and attending the next GBM on Thursday, Oct. 14!
Check out BPRSS to learn more about the incredible opportunities to connect with peers and develop your professional skills.</t>
  </si>
  <si>
    <t>https://www.instagram.com/p/CUfgFelLgfH/</t>
  </si>
  <si>
    <t>We are highlighting some of our powerful Hispanic and Latinx students and alumni throughout #HispanicHeritageMonth!
Today, we’re spotlighting @gabybalayla, news monitoring coordinator at @amazon, @uflorida PR alumna and @ufhprsa’s founding president. Learn more about Gaby's journey and what Hispanic Heritage Month means to her!</t>
  </si>
  <si>
    <t>https://www.instagram.com/p/CUpjCt8DkP1/</t>
  </si>
  <si>
    <t>Meet the PR Student Assistants!
We’re so excited to have Marium, Courtney, Tammy and Sophia on our team this year. They’re here to help our department and students with content creation, department campaigns and everything in between! If you have any questions, email us at pur-asst@jou.ufl.edu or stop by our office at Weimer 2085!</t>
  </si>
  <si>
    <t>https://www.instagram.com/p/CUsLrX2jwby/</t>
  </si>
  <si>
    <t>Meet the UF Hispanic Public Relations Student Association Executive Board
Get involved with @ufhprsa by clicking the link in their Instagram bio and filling out the membership application! Form long-lasting connections and grow as a PR professional with the HPRSA familia!</t>
  </si>
  <si>
    <t>https://www.instagram.com/p/CUxVve_LH_H/</t>
  </si>
  <si>
    <t>e are highlighting some of our powerful Hispanic and Latinx students throughout #HispanicHeritageMonth! Today, we’re spotlighting Dylan Rush, @uflorida PR student and 2021-2022 @ufhprsa public relations director. Learn more about Dylan’s journey and what Hispanic Heritage Month means to him!</t>
  </si>
  <si>
    <t>https://www.instagram.com/p/CU-E9YvD8Uf/</t>
  </si>
  <si>
    <t>Meet the UF Public Interest Communications Student Association E-board!
Register for @floridapicsa’s upcoming GBM on Tuesday, Oct. 19 at 6 p.m. (link in bio)!
Learn about opportunities to grow in the PIC field through education &amp; hands-on experience in the community!</t>
  </si>
  <si>
    <t>https://www.instagram.com/p/CVDdhJ3LBTO/</t>
  </si>
  <si>
    <t>To wrap up the last day of #HispanicHeritageMonth, we're spotlighting Marta Sanchez, associate partner of marketing for HBO Max Latin America at @warnermedia, @uflorida PR alumna and @ufhprsa’s founding director of PR. Learn more about Marta's journey and what Hispanic Heritage Month means to her!
Thank you to the powerful Hispanic and Latinx students &amp; alumni we highlighted throughout #HispanicHeritageMonth!</t>
  </si>
  <si>
    <t>https://www.instagram.com/p/CVTiw59DnkO/</t>
  </si>
  <si>
    <t>Meet the UF Public Relations Student Society of America Executive Board!
Become a member of UF PRSSA to network, attend meetings with professionals, join committees and more!
Attend @ufprssa's upcoming Halloween Social on Wednesday, Oct. 27 at 6:15 p.m. in Weimer G030!</t>
  </si>
  <si>
    <t>https://www.instagram.com/p/CVWJnd7r75b/</t>
  </si>
  <si>
    <t>We're hiring! We have an open position and are looking to hire two tenure-track assistant professors. We'd love for you to be part of our team!
For more information and to apply: http://bit.ly/PRAsstProfessor</t>
  </si>
  <si>
    <t>https://www.instagram.com/p/CVgS0WBrTuM/</t>
  </si>
  <si>
    <t>Working on your spring schedule? Check out what our faculty are teaching next semester!
Please go to ONE.UF for additional details and to add the courses to your schedule. If the class is full or if you are unable to add it yourself, please submit a course request (link in bio).
We will be posting more information on our electives soon, so be on the lookout for that!</t>
  </si>
  <si>
    <t>https://www.instagram.com/p/CVidhAqLZc5/</t>
  </si>
  <si>
    <t>Congratulations to our Department Chair Dr. Marcia DiStaso for winning the 2021 @instituteforpr Pathfinder Award, a lifetime achievement award for individuals who've made significant &amp; sustained contributions to the knowledge &amp; practice of PR through published research! We're so proud of you! What an amazing and well-deserved accomplishment!</t>
  </si>
  <si>
    <t>https://www.instagram.com/p/CVldSe6rz-f/</t>
  </si>
  <si>
    <t>Interested in exploring different areas of public relations? We’re excited to offer one-credit electives taught by experienced professionals in Spring 2022!
Swipe to learn more about each course and check out the full course schedule on ONE.UF for more details. If a class is full or you are unable to add it yourself, please submit a course request (link in bio).</t>
  </si>
  <si>
    <t>https://www.instagram.com/p/CVog2qhNpIv/</t>
  </si>
  <si>
    <t>Still working on your Spring 2022 schedule? Check out PUR4905: CJCxNYC Independent Study!
Swipe to learn more and make sure to join the information session this Monday, Nov. 1 from 3:30 - 4:15 p.m. The zoom link is in our bio for those that are interested in attending! 👏🏼</t>
  </si>
  <si>
    <t>Twitter</t>
  </si>
  <si>
    <t>LinkedIn</t>
  </si>
  <si>
    <t>Facebook</t>
  </si>
  <si>
    <t>Instagram</t>
  </si>
  <si>
    <t>Average Engagement Rate - Guest Speaker Posts</t>
  </si>
  <si>
    <t>Average Engagement Rate - All Posts</t>
  </si>
  <si>
    <t>Percent Difference</t>
  </si>
  <si>
    <t>Engagement Rate - Welcome back post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</si>
</sst>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d/yy;@"/>
    <numFmt numFmtId="165" formatCode="m/d/yyyy;@"/>
    <numFmt numFmtId="167" formatCode="[$-F800]dddd\,\ mmmm\ dd\,\ yyyy"/>
  </numFmts>
  <fonts count="11" x14ac:knownFonts="1">
    <font>
      <sz val="12"/>
      <color theme="1"/>
      <name val="Calibri"/>
      <family val="2"/>
      <scheme val="minor"/>
    </font>
    <font>
      <sz val="8"/>
      <name val="Calibri"/>
      <family val="2"/>
      <scheme val="minor"/>
    </font>
    <font>
      <b/>
      <sz val="14"/>
      <color theme="0"/>
      <name val="Calibri"/>
      <family val="2"/>
      <scheme val="minor"/>
    </font>
    <font>
      <sz val="14"/>
      <color theme="1"/>
      <name val="Calibri"/>
      <family val="2"/>
      <scheme val="minor"/>
    </font>
    <font>
      <b/>
      <sz val="14"/>
      <color theme="1"/>
      <name val="Calibri"/>
      <family val="2"/>
      <scheme val="minor"/>
    </font>
    <font>
      <sz val="14"/>
      <name val="Calibri"/>
      <family val="2"/>
      <scheme val="minor"/>
    </font>
    <font>
      <sz val="14"/>
      <color rgb="FF000000"/>
      <name val="Calibri"/>
      <family val="2"/>
      <scheme val="minor"/>
    </font>
    <font>
      <b/>
      <sz val="14"/>
      <color theme="0"/>
      <name val="Calibri (Body)"/>
    </font>
    <font>
      <b/>
      <sz val="14"/>
      <color rgb="FF000000"/>
      <name val="Calibri"/>
      <family val="2"/>
      <scheme val="minor"/>
    </font>
    <font>
      <u/>
      <sz val="12"/>
      <color theme="10"/>
      <name val="Calibri"/>
      <family val="2"/>
      <scheme val="minor"/>
    </font>
    <font>
      <sz val="14"/>
      <color rgb="FF262626"/>
      <name val="Calibri"/>
      <family val="2"/>
      <scheme val="minor"/>
    </font>
  </fonts>
  <fills count="13">
    <fill>
      <patternFill patternType="none"/>
    </fill>
    <fill>
      <patternFill patternType="gray125"/>
    </fill>
    <fill>
      <patternFill patternType="solid">
        <fgColor rgb="FF0096FF"/>
        <bgColor indexed="64"/>
      </patternFill>
    </fill>
    <fill>
      <patternFill patternType="solid">
        <fgColor rgb="FF0432FF"/>
        <bgColor indexed="64"/>
      </patternFill>
    </fill>
    <fill>
      <patternFill patternType="solid">
        <fgColor rgb="FFFF2F92"/>
        <bgColor indexed="64"/>
      </patternFill>
    </fill>
    <fill>
      <patternFill patternType="solid">
        <fgColor rgb="FF97D5FF"/>
        <bgColor indexed="64"/>
      </patternFill>
    </fill>
    <fill>
      <patternFill patternType="solid">
        <fgColor rgb="FFAECAFF"/>
        <bgColor indexed="64"/>
      </patternFill>
    </fill>
    <fill>
      <patternFill patternType="solid">
        <fgColor rgb="FFFFBDC9"/>
        <bgColor indexed="64"/>
      </patternFill>
    </fill>
    <fill>
      <patternFill patternType="solid">
        <fgColor rgb="FF9437FF"/>
        <bgColor indexed="64"/>
      </patternFill>
    </fill>
    <fill>
      <patternFill patternType="solid">
        <fgColor rgb="FFE0C7FF"/>
        <bgColor indexed="64"/>
      </patternFill>
    </fill>
    <fill>
      <patternFill patternType="solid">
        <fgColor rgb="FFAECAFF"/>
        <bgColor rgb="FF000000"/>
      </patternFill>
    </fill>
    <fill>
      <patternFill patternType="solid">
        <fgColor rgb="FFFFFF00"/>
        <bgColor indexed="64"/>
      </patternFill>
    </fill>
    <fill>
      <patternFill patternType="solid">
        <fgColor rgb="FFFAFFBA"/>
        <bgColor indexed="64"/>
      </patternFill>
    </fill>
  </fills>
  <borders count="1">
    <border>
      <left/>
      <right/>
      <top/>
      <bottom/>
      <diagonal/>
    </border>
  </borders>
  <cellStyleXfs count="2">
    <xf numFmtId="0" fontId="0" fillId="0" borderId="0"/>
    <xf numFmtId="0" fontId="9" fillId="0" borderId="0" applyNumberFormat="0" applyFill="0" applyBorder="0" applyAlignment="0" applyProtection="0"/>
  </cellStyleXfs>
  <cellXfs count="85">
    <xf numFmtId="0" fontId="0" fillId="0" borderId="0" xfId="0"/>
    <xf numFmtId="0" fontId="3" fillId="0" borderId="0" xfId="0" applyFont="1"/>
    <xf numFmtId="164" fontId="4" fillId="5" borderId="0" xfId="0" applyNumberFormat="1" applyFont="1" applyFill="1" applyAlignment="1">
      <alignment horizontal="left"/>
    </xf>
    <xf numFmtId="0" fontId="4" fillId="5" borderId="0" xfId="0" applyFont="1" applyFill="1" applyAlignment="1">
      <alignment horizontal="left"/>
    </xf>
    <xf numFmtId="10" fontId="4" fillId="5" borderId="0" xfId="0" applyNumberFormat="1" applyFont="1" applyFill="1" applyAlignment="1">
      <alignment horizontal="left"/>
    </xf>
    <xf numFmtId="0" fontId="3" fillId="5" borderId="0" xfId="0" applyFont="1" applyFill="1" applyAlignment="1">
      <alignment horizontal="left"/>
    </xf>
    <xf numFmtId="164" fontId="3" fillId="0" borderId="0" xfId="0" applyNumberFormat="1" applyFont="1" applyAlignment="1">
      <alignment horizontal="left"/>
    </xf>
    <xf numFmtId="0" fontId="3" fillId="0" borderId="0" xfId="0" applyFont="1" applyAlignment="1">
      <alignment horizontal="left"/>
    </xf>
    <xf numFmtId="49" fontId="3" fillId="0" borderId="0" xfId="0" applyNumberFormat="1" applyFont="1" applyAlignment="1">
      <alignment horizontal="left" wrapText="1"/>
    </xf>
    <xf numFmtId="10" fontId="3" fillId="0" borderId="0" xfId="0" applyNumberFormat="1" applyFont="1" applyAlignment="1">
      <alignment horizontal="left"/>
    </xf>
    <xf numFmtId="49" fontId="3" fillId="0" borderId="0" xfId="0" applyNumberFormat="1" applyFont="1" applyAlignment="1">
      <alignment horizontal="left"/>
    </xf>
    <xf numFmtId="0" fontId="3" fillId="0" borderId="0" xfId="0" applyFont="1" applyAlignment="1">
      <alignment horizontal="left" wrapText="1"/>
    </xf>
    <xf numFmtId="0" fontId="4" fillId="9" borderId="0" xfId="0" applyFont="1" applyFill="1" applyAlignment="1">
      <alignment horizontal="left"/>
    </xf>
    <xf numFmtId="0" fontId="5" fillId="0" borderId="0" xfId="0" applyFont="1" applyAlignment="1">
      <alignment horizontal="left"/>
    </xf>
    <xf numFmtId="0" fontId="4" fillId="9" borderId="0" xfId="0" applyFont="1" applyFill="1"/>
    <xf numFmtId="0" fontId="3" fillId="9" borderId="0" xfId="0" applyFont="1" applyFill="1"/>
    <xf numFmtId="1" fontId="4" fillId="9" borderId="0" xfId="0" applyNumberFormat="1" applyFont="1" applyFill="1" applyAlignment="1">
      <alignment horizontal="left"/>
    </xf>
    <xf numFmtId="1" fontId="3" fillId="0" borderId="0" xfId="0" applyNumberFormat="1" applyFont="1" applyAlignment="1">
      <alignment horizontal="left"/>
    </xf>
    <xf numFmtId="10" fontId="3" fillId="0" borderId="0" xfId="0" applyNumberFormat="1" applyFont="1" applyBorder="1" applyAlignment="1">
      <alignment horizontal="left"/>
    </xf>
    <xf numFmtId="0" fontId="3" fillId="0" borderId="0" xfId="0" applyFont="1" applyBorder="1" applyAlignment="1">
      <alignment horizontal="left"/>
    </xf>
    <xf numFmtId="14" fontId="5" fillId="0" borderId="0" xfId="0" applyNumberFormat="1" applyFont="1" applyAlignment="1">
      <alignment horizontal="left"/>
    </xf>
    <xf numFmtId="0" fontId="4" fillId="6" borderId="0" xfId="0" applyFont="1" applyFill="1" applyAlignment="1">
      <alignment horizontal="left"/>
    </xf>
    <xf numFmtId="0" fontId="3" fillId="6" borderId="0" xfId="0" applyFont="1" applyFill="1" applyAlignment="1">
      <alignment horizontal="left"/>
    </xf>
    <xf numFmtId="1" fontId="5" fillId="0" borderId="0" xfId="0" applyNumberFormat="1" applyFont="1" applyAlignment="1">
      <alignment horizontal="left"/>
    </xf>
    <xf numFmtId="10" fontId="5" fillId="0" borderId="0" xfId="0" applyNumberFormat="1" applyFont="1" applyAlignment="1">
      <alignment horizontal="left"/>
    </xf>
    <xf numFmtId="0" fontId="2" fillId="2" borderId="0" xfId="0" applyFont="1" applyFill="1" applyBorder="1" applyAlignment="1">
      <alignment horizontal="left"/>
    </xf>
    <xf numFmtId="10" fontId="2" fillId="2" borderId="0" xfId="0" applyNumberFormat="1" applyFont="1" applyFill="1" applyBorder="1" applyAlignment="1">
      <alignment horizontal="left"/>
    </xf>
    <xf numFmtId="0" fontId="3" fillId="2" borderId="0" xfId="0" applyFont="1" applyFill="1" applyBorder="1" applyAlignment="1">
      <alignment horizontal="left"/>
    </xf>
    <xf numFmtId="0" fontId="4" fillId="5" borderId="0" xfId="0" applyFont="1" applyFill="1" applyBorder="1" applyAlignment="1">
      <alignment horizontal="left"/>
    </xf>
    <xf numFmtId="10" fontId="4" fillId="5" borderId="0" xfId="0" applyNumberFormat="1" applyFont="1" applyFill="1" applyBorder="1" applyAlignment="1">
      <alignment horizontal="left"/>
    </xf>
    <xf numFmtId="0" fontId="3" fillId="5" borderId="0" xfId="0" applyFont="1" applyFill="1" applyBorder="1" applyAlignment="1">
      <alignment horizontal="left"/>
    </xf>
    <xf numFmtId="0" fontId="4" fillId="0" borderId="0" xfId="0" applyFont="1" applyBorder="1" applyAlignment="1">
      <alignment horizontal="left"/>
    </xf>
    <xf numFmtId="0" fontId="2" fillId="3" borderId="0" xfId="0" applyFont="1" applyFill="1" applyBorder="1" applyAlignment="1">
      <alignment horizontal="left"/>
    </xf>
    <xf numFmtId="10" fontId="2" fillId="3" borderId="0" xfId="0" applyNumberFormat="1" applyFont="1" applyFill="1" applyBorder="1" applyAlignment="1">
      <alignment horizontal="left"/>
    </xf>
    <xf numFmtId="0" fontId="3" fillId="3" borderId="0" xfId="0" applyFont="1" applyFill="1" applyBorder="1" applyAlignment="1">
      <alignment horizontal="left"/>
    </xf>
    <xf numFmtId="0" fontId="4" fillId="6" borderId="0" xfId="0" applyFont="1" applyFill="1" applyBorder="1" applyAlignment="1">
      <alignment horizontal="left"/>
    </xf>
    <xf numFmtId="10" fontId="4" fillId="6" borderId="0" xfId="0" applyNumberFormat="1" applyFont="1" applyFill="1" applyBorder="1" applyAlignment="1">
      <alignment horizontal="left"/>
    </xf>
    <xf numFmtId="0" fontId="3" fillId="6" borderId="0" xfId="0" applyFont="1" applyFill="1" applyBorder="1" applyAlignment="1">
      <alignment horizontal="left"/>
    </xf>
    <xf numFmtId="0" fontId="2" fillId="4" borderId="0" xfId="0" applyFont="1" applyFill="1" applyBorder="1" applyAlignment="1">
      <alignment horizontal="left"/>
    </xf>
    <xf numFmtId="10" fontId="2" fillId="4" borderId="0" xfId="0" applyNumberFormat="1" applyFont="1" applyFill="1" applyBorder="1" applyAlignment="1">
      <alignment horizontal="left"/>
    </xf>
    <xf numFmtId="0" fontId="3" fillId="4" borderId="0" xfId="0" applyFont="1" applyFill="1" applyBorder="1" applyAlignment="1">
      <alignment horizontal="left"/>
    </xf>
    <xf numFmtId="0" fontId="4" fillId="7" borderId="0" xfId="0" applyFont="1" applyFill="1" applyBorder="1" applyAlignment="1">
      <alignment horizontal="left"/>
    </xf>
    <xf numFmtId="10" fontId="4" fillId="7" borderId="0" xfId="0" applyNumberFormat="1" applyFont="1" applyFill="1" applyBorder="1" applyAlignment="1">
      <alignment horizontal="left"/>
    </xf>
    <xf numFmtId="0" fontId="3" fillId="7" borderId="0" xfId="0" applyFont="1" applyFill="1" applyBorder="1" applyAlignment="1">
      <alignment horizontal="left"/>
    </xf>
    <xf numFmtId="0" fontId="2" fillId="8" borderId="0" xfId="0" applyFont="1" applyFill="1" applyBorder="1" applyAlignment="1">
      <alignment horizontal="left"/>
    </xf>
    <xf numFmtId="10" fontId="2" fillId="8" borderId="0" xfId="0" applyNumberFormat="1" applyFont="1" applyFill="1" applyBorder="1" applyAlignment="1">
      <alignment horizontal="left"/>
    </xf>
    <xf numFmtId="0" fontId="3" fillId="8" borderId="0" xfId="0" applyFont="1" applyFill="1" applyBorder="1" applyAlignment="1">
      <alignment horizontal="left"/>
    </xf>
    <xf numFmtId="0" fontId="4" fillId="9" borderId="0" xfId="0" applyFont="1" applyFill="1" applyBorder="1" applyAlignment="1">
      <alignment horizontal="left"/>
    </xf>
    <xf numFmtId="10" fontId="4" fillId="9" borderId="0" xfId="0" applyNumberFormat="1" applyFont="1" applyFill="1" applyBorder="1" applyAlignment="1">
      <alignment horizontal="left"/>
    </xf>
    <xf numFmtId="0" fontId="3" fillId="9" borderId="0" xfId="0" applyFont="1" applyFill="1" applyBorder="1" applyAlignment="1">
      <alignment horizontal="left"/>
    </xf>
    <xf numFmtId="0" fontId="4" fillId="7" borderId="0" xfId="0" applyFont="1" applyFill="1" applyAlignment="1">
      <alignment horizontal="left"/>
    </xf>
    <xf numFmtId="0" fontId="3" fillId="7" borderId="0" xfId="0" applyFont="1" applyFill="1" applyAlignment="1">
      <alignment horizontal="left"/>
    </xf>
    <xf numFmtId="14" fontId="3" fillId="0" borderId="0" xfId="0" applyNumberFormat="1" applyFont="1" applyAlignment="1">
      <alignment horizontal="left"/>
    </xf>
    <xf numFmtId="0" fontId="4" fillId="0" borderId="0" xfId="0" applyFont="1" applyAlignment="1">
      <alignment horizontal="left"/>
    </xf>
    <xf numFmtId="0" fontId="6" fillId="7" borderId="0" xfId="0" applyFont="1" applyFill="1" applyAlignment="1">
      <alignment horizontal="left"/>
    </xf>
    <xf numFmtId="14" fontId="6" fillId="7" borderId="0" xfId="0" applyNumberFormat="1" applyFont="1" applyFill="1" applyAlignment="1">
      <alignment horizontal="left"/>
    </xf>
    <xf numFmtId="10" fontId="6" fillId="7" borderId="0" xfId="0" applyNumberFormat="1" applyFont="1" applyFill="1" applyAlignment="1">
      <alignment horizontal="left"/>
    </xf>
    <xf numFmtId="0" fontId="3" fillId="4" borderId="0" xfId="0" applyFont="1" applyFill="1" applyAlignment="1">
      <alignment horizontal="left"/>
    </xf>
    <xf numFmtId="0" fontId="7" fillId="4" borderId="0" xfId="0" applyFont="1" applyFill="1" applyAlignment="1">
      <alignment horizontal="left"/>
    </xf>
    <xf numFmtId="0" fontId="3" fillId="3" borderId="0" xfId="0" applyFont="1" applyFill="1" applyAlignment="1">
      <alignment horizontal="left"/>
    </xf>
    <xf numFmtId="0" fontId="2" fillId="3" borderId="0" xfId="0" applyFont="1" applyFill="1" applyAlignment="1">
      <alignment horizontal="left"/>
    </xf>
    <xf numFmtId="14" fontId="3" fillId="6" borderId="0" xfId="0" applyNumberFormat="1" applyFont="1" applyFill="1" applyAlignment="1">
      <alignment horizontal="left"/>
    </xf>
    <xf numFmtId="10" fontId="3" fillId="6" borderId="0" xfId="0" applyNumberFormat="1" applyFont="1" applyFill="1" applyAlignment="1">
      <alignment horizontal="left"/>
    </xf>
    <xf numFmtId="0" fontId="8" fillId="7" borderId="0" xfId="0" applyFont="1" applyFill="1" applyAlignment="1">
      <alignment horizontal="left"/>
    </xf>
    <xf numFmtId="10" fontId="8" fillId="10" borderId="0" xfId="0" applyNumberFormat="1" applyFont="1" applyFill="1" applyAlignment="1">
      <alignment horizontal="left"/>
    </xf>
    <xf numFmtId="10" fontId="6" fillId="6" borderId="0" xfId="0" applyNumberFormat="1" applyFont="1" applyFill="1" applyAlignment="1">
      <alignment horizontal="left"/>
    </xf>
    <xf numFmtId="0" fontId="0" fillId="3" borderId="0" xfId="0" applyFill="1"/>
    <xf numFmtId="0" fontId="0" fillId="6" borderId="0" xfId="0" applyFill="1"/>
    <xf numFmtId="0" fontId="4" fillId="11" borderId="0" xfId="0" applyFont="1" applyFill="1" applyAlignment="1">
      <alignment horizontal="left"/>
    </xf>
    <xf numFmtId="0" fontId="3" fillId="11" borderId="0" xfId="0" applyFont="1" applyFill="1" applyAlignment="1">
      <alignment horizontal="left"/>
    </xf>
    <xf numFmtId="0" fontId="4" fillId="12" borderId="0" xfId="0" applyFont="1" applyFill="1" applyAlignment="1">
      <alignment horizontal="left"/>
    </xf>
    <xf numFmtId="14" fontId="3" fillId="12" borderId="0" xfId="0" applyNumberFormat="1" applyFont="1" applyFill="1" applyAlignment="1">
      <alignment horizontal="left"/>
    </xf>
    <xf numFmtId="0" fontId="3" fillId="12" borderId="0" xfId="0" applyFont="1" applyFill="1" applyAlignment="1">
      <alignment horizontal="left"/>
    </xf>
    <xf numFmtId="10" fontId="3" fillId="12" borderId="0" xfId="0" applyNumberFormat="1" applyFont="1" applyFill="1" applyAlignment="1">
      <alignment horizontal="left"/>
    </xf>
    <xf numFmtId="14" fontId="4" fillId="12" borderId="0" xfId="0" applyNumberFormat="1" applyFont="1" applyFill="1" applyAlignment="1">
      <alignment horizontal="left"/>
    </xf>
    <xf numFmtId="10" fontId="3" fillId="0" borderId="0" xfId="0" applyNumberFormat="1" applyFont="1" applyFill="1" applyBorder="1" applyAlignment="1">
      <alignment horizontal="left"/>
    </xf>
    <xf numFmtId="165" fontId="3" fillId="0" borderId="0" xfId="0" applyNumberFormat="1" applyFont="1" applyAlignment="1">
      <alignment horizontal="left"/>
    </xf>
    <xf numFmtId="0" fontId="3" fillId="0" borderId="0" xfId="0" applyFont="1" applyFill="1"/>
    <xf numFmtId="0" fontId="10" fillId="0" borderId="0" xfId="0" applyFont="1"/>
    <xf numFmtId="0" fontId="5" fillId="0" borderId="0" xfId="1" applyFont="1" applyAlignment="1"/>
    <xf numFmtId="0" fontId="3" fillId="0" borderId="0" xfId="0" applyFont="1" applyFill="1" applyBorder="1" applyAlignment="1">
      <alignment horizontal="left"/>
    </xf>
    <xf numFmtId="10" fontId="3" fillId="0" borderId="0" xfId="0" applyNumberFormat="1" applyFont="1"/>
    <xf numFmtId="0" fontId="4" fillId="0" borderId="0" xfId="0" applyFont="1"/>
    <xf numFmtId="167" fontId="4" fillId="0" borderId="0" xfId="0" applyNumberFormat="1" applyFont="1"/>
    <xf numFmtId="10" fontId="4" fillId="0" borderId="0" xfId="0" applyNumberFormat="1" applyFont="1"/>
  </cellXfs>
  <cellStyles count="2">
    <cellStyle name="Hyperlink" xfId="1" builtinId="8"/>
    <cellStyle name="Normal" xfId="0" builtinId="0"/>
  </cellStyles>
  <dxfs count="0"/>
  <tableStyles count="0" defaultTableStyle="TableStyleMedium2" defaultPivotStyle="PivotStyleLight16"/>
  <colors>
    <mruColors>
      <color rgb="FFFAFFBA"/>
      <color rgb="FFAECAFF"/>
      <color rgb="FF0432FF"/>
      <color rgb="FFFF2F92"/>
      <color rgb="FFFFBDC9"/>
      <color rgb="FFE0C7FF"/>
      <color rgb="FF97D5FF"/>
      <color rgb="FF9437FF"/>
      <color rgb="FF009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2A91F-27C5-3A4C-9C81-A3DFB42B31A7}">
  <dimension ref="A1:J50"/>
  <sheetViews>
    <sheetView workbookViewId="0">
      <selection activeCell="D30" sqref="D30"/>
    </sheetView>
  </sheetViews>
  <sheetFormatPr baseColWidth="10" defaultRowHeight="19" x14ac:dyDescent="0.25"/>
  <cols>
    <col min="1" max="1" width="13" style="19" bestFit="1" customWidth="1"/>
    <col min="2" max="2" width="25.1640625" style="19" bestFit="1" customWidth="1"/>
    <col min="3" max="3" width="22.33203125" style="18" bestFit="1" customWidth="1"/>
    <col min="4" max="4" width="33.33203125" style="19" bestFit="1" customWidth="1"/>
    <col min="5" max="5" width="34.1640625" style="18" bestFit="1" customWidth="1"/>
    <col min="6" max="6" width="26.83203125" style="19" bestFit="1" customWidth="1"/>
    <col min="7" max="7" width="29.1640625" style="19" bestFit="1" customWidth="1"/>
    <col min="8" max="8" width="31.6640625" style="19" customWidth="1"/>
    <col min="9" max="9" width="30.33203125" style="19" customWidth="1"/>
    <col min="10" max="10" width="19.33203125" style="19" customWidth="1"/>
    <col min="11" max="16384" width="10.83203125" style="19"/>
  </cols>
  <sheetData>
    <row r="1" spans="1:10" s="27" customFormat="1" x14ac:dyDescent="0.25">
      <c r="A1" s="25" t="s">
        <v>4</v>
      </c>
      <c r="B1" s="25"/>
      <c r="C1" s="26"/>
      <c r="D1" s="25"/>
      <c r="E1" s="26"/>
      <c r="F1" s="25"/>
      <c r="G1" s="25"/>
      <c r="H1" s="25"/>
    </row>
    <row r="2" spans="1:10" s="30" customFormat="1" x14ac:dyDescent="0.25">
      <c r="A2" s="28" t="s">
        <v>0</v>
      </c>
      <c r="B2" s="28" t="s">
        <v>5</v>
      </c>
      <c r="C2" s="29" t="s">
        <v>7</v>
      </c>
      <c r="D2" s="28" t="s">
        <v>95</v>
      </c>
      <c r="E2" s="29" t="s">
        <v>96</v>
      </c>
      <c r="F2" s="28" t="s">
        <v>9</v>
      </c>
      <c r="G2" s="28" t="s">
        <v>11</v>
      </c>
      <c r="H2" s="29" t="s">
        <v>10</v>
      </c>
      <c r="I2" s="28" t="s">
        <v>22</v>
      </c>
      <c r="J2" s="28" t="s">
        <v>287</v>
      </c>
    </row>
    <row r="3" spans="1:10" x14ac:dyDescent="0.25">
      <c r="A3" s="31" t="s">
        <v>1</v>
      </c>
      <c r="B3" s="19">
        <v>1469</v>
      </c>
      <c r="C3" s="18" t="s">
        <v>26</v>
      </c>
      <c r="D3" s="19">
        <v>2890</v>
      </c>
      <c r="E3" s="18" t="s">
        <v>26</v>
      </c>
      <c r="F3" s="19">
        <v>20800</v>
      </c>
      <c r="G3" s="19">
        <v>12</v>
      </c>
      <c r="H3" s="18" t="s">
        <v>26</v>
      </c>
      <c r="I3" s="19" t="s">
        <v>26</v>
      </c>
      <c r="J3" s="19">
        <v>18</v>
      </c>
    </row>
    <row r="4" spans="1:10" x14ac:dyDescent="0.25">
      <c r="A4" s="31" t="s">
        <v>2</v>
      </c>
      <c r="B4" s="19">
        <v>1472</v>
      </c>
      <c r="C4" s="18">
        <f>(B4-B3)/B3</f>
        <v>2.0422055820285907E-3</v>
      </c>
      <c r="D4" s="19">
        <v>5331</v>
      </c>
      <c r="E4" s="18">
        <f>(D4-D3)/D3</f>
        <v>0.84463667820069199</v>
      </c>
      <c r="F4" s="19">
        <v>24900</v>
      </c>
      <c r="G4" s="19">
        <v>12</v>
      </c>
      <c r="H4" s="18">
        <f>AVERAGE('Post-Level Metrics_TW'!H2:'Post-Level Metrics_TW'!H13)</f>
        <v>2.3355157778091291E-2</v>
      </c>
      <c r="I4" s="18">
        <f>AVERAGE('Post-Level Metrics_TW'!J4,'Post-Level Metrics_TW'!J5,'Post-Level Metrics_TW'!J7,'Post-Level Metrics_TW'!J9,'Post-Level Metrics_TW'!J11,'Post-Level Metrics_TW'!J12)</f>
        <v>1.8419454172166575E-3</v>
      </c>
      <c r="J4" s="19">
        <v>14</v>
      </c>
    </row>
    <row r="5" spans="1:10" x14ac:dyDescent="0.25">
      <c r="A5" s="31" t="s">
        <v>3</v>
      </c>
      <c r="B5" s="19">
        <v>1485</v>
      </c>
      <c r="C5" s="18">
        <f>(B5-B4)/B4</f>
        <v>8.8315217391304341E-3</v>
      </c>
      <c r="D5" s="19">
        <v>3290</v>
      </c>
      <c r="E5" s="18">
        <f>(D5-D4)/D4</f>
        <v>-0.38285499906208964</v>
      </c>
      <c r="F5" s="19">
        <v>18200</v>
      </c>
      <c r="G5" s="19">
        <v>12</v>
      </c>
      <c r="H5" s="18">
        <f>AVERAGE('Post-Level Metrics_TW'!H14:'Post-Level Metrics_TW'!H25)</f>
        <v>3.4669082788760623E-2</v>
      </c>
      <c r="I5" s="18">
        <f>AVERAGE('Post-Level Metrics_TW'!J14:'Post-Level Metrics_TW'!J15:'Post-Level Metrics_TW'!J17:'Post-Level Metrics_TW'!J18:'Post-Level Metrics_TW'!J19:'Post-Level Metrics_TW'!J20:'Post-Level Metrics_TW'!J25)</f>
        <v>4.3949025811945448E-3</v>
      </c>
      <c r="J5" s="19">
        <v>14</v>
      </c>
    </row>
    <row r="6" spans="1:10" x14ac:dyDescent="0.25">
      <c r="A6" s="31" t="s">
        <v>130</v>
      </c>
      <c r="B6" s="19">
        <v>1561</v>
      </c>
      <c r="C6" s="18">
        <f>(B6-B5)/B5</f>
        <v>5.1178451178451177E-2</v>
      </c>
      <c r="D6" s="19">
        <v>7270</v>
      </c>
      <c r="E6" s="18">
        <f>(D6-D5)/D5</f>
        <v>1.209726443768997</v>
      </c>
      <c r="F6" s="19">
        <v>29900</v>
      </c>
      <c r="G6" s="19">
        <v>28</v>
      </c>
      <c r="H6" s="18">
        <f>AVERAGE('Post-Level Metrics_TW'!H26:'Post-Level Metrics_TW'!H53)</f>
        <v>4.5107312128843155E-2</v>
      </c>
      <c r="I6" s="18">
        <f>AVERAGE('Post-Level Metrics_TW'!J26,'Post-Level Metrics_TW'!J27,'Post-Level Metrics_TW'!J28,'Post-Level Metrics_TW'!J29,'Post-Level Metrics_TW'!J34,'Post-Level Metrics_TW'!J39,'Post-Level Metrics_TW'!J40,'Post-Level Metrics_TW'!J42,'Post-Level Metrics_TW'!J47,'Post-Level Metrics_TW'!J48,'Post-Level Metrics_TW'!J49)</f>
        <v>6.6289182834584574E-3</v>
      </c>
      <c r="J6" s="19">
        <v>30</v>
      </c>
    </row>
    <row r="7" spans="1:10" x14ac:dyDescent="0.25">
      <c r="A7" s="31" t="s">
        <v>286</v>
      </c>
      <c r="B7" s="19">
        <v>1591</v>
      </c>
      <c r="C7" s="18">
        <f>(B7-B6)/B6</f>
        <v>1.9218449711723255E-2</v>
      </c>
      <c r="D7" s="19">
        <v>11500</v>
      </c>
      <c r="E7" s="18">
        <f>(D7-D6)/D6</f>
        <v>0.58184319119669881</v>
      </c>
      <c r="F7" s="19">
        <v>42000</v>
      </c>
      <c r="G7" s="19">
        <v>48</v>
      </c>
      <c r="H7" s="18">
        <f>AVERAGE('Post-Level Metrics_TW'!H54:'Post-Level Metrics_TW'!H101)</f>
        <v>3.4316728727253963E-2</v>
      </c>
      <c r="I7" s="18">
        <f>AVERAGE('Post-Level Metrics_TW'!J56,'Post-Level Metrics_TW'!J60,'Post-Level Metrics_TW'!J82,'Post-Level Metrics_TW'!J83,'Post-Level Metrics_TW'!J85,'Post-Level Metrics_TW'!J89,'Post-Level Metrics_TW'!J93,'Post-Level Metrics_TW'!J94)</f>
        <v>7.6428156236033294E-3</v>
      </c>
      <c r="J7" s="19">
        <v>37</v>
      </c>
    </row>
    <row r="8" spans="1:10" x14ac:dyDescent="0.25">
      <c r="A8" s="31"/>
    </row>
    <row r="9" spans="1:10" s="34" customFormat="1" x14ac:dyDescent="0.25">
      <c r="A9" s="32" t="s">
        <v>12</v>
      </c>
      <c r="B9" s="32"/>
      <c r="C9" s="33"/>
      <c r="D9" s="32"/>
      <c r="E9" s="33"/>
      <c r="F9" s="32"/>
      <c r="G9" s="32"/>
      <c r="H9" s="32"/>
    </row>
    <row r="10" spans="1:10" s="37" customFormat="1" x14ac:dyDescent="0.25">
      <c r="A10" s="35" t="s">
        <v>0</v>
      </c>
      <c r="B10" s="35" t="s">
        <v>5</v>
      </c>
      <c r="C10" s="36" t="s">
        <v>7</v>
      </c>
      <c r="D10" s="35" t="s">
        <v>97</v>
      </c>
      <c r="E10" s="36" t="s">
        <v>98</v>
      </c>
      <c r="F10" s="35" t="s">
        <v>9</v>
      </c>
      <c r="G10" s="35" t="s">
        <v>11</v>
      </c>
      <c r="H10" s="36" t="s">
        <v>10</v>
      </c>
      <c r="I10" s="35" t="s">
        <v>22</v>
      </c>
    </row>
    <row r="11" spans="1:10" x14ac:dyDescent="0.25">
      <c r="A11" s="31" t="s">
        <v>1</v>
      </c>
      <c r="B11" s="7">
        <v>412</v>
      </c>
      <c r="C11" s="18" t="s">
        <v>26</v>
      </c>
      <c r="D11" s="7">
        <v>273</v>
      </c>
      <c r="E11" s="18" t="s">
        <v>26</v>
      </c>
      <c r="F11" s="7">
        <v>2872</v>
      </c>
      <c r="G11" s="7">
        <v>11</v>
      </c>
      <c r="H11" s="19" t="s">
        <v>26</v>
      </c>
      <c r="I11" s="19" t="s">
        <v>26</v>
      </c>
    </row>
    <row r="12" spans="1:10" x14ac:dyDescent="0.25">
      <c r="A12" s="31" t="s">
        <v>2</v>
      </c>
      <c r="B12" s="7">
        <v>420</v>
      </c>
      <c r="C12" s="18">
        <f>(B12-B11)/B11</f>
        <v>1.9417475728155338E-2</v>
      </c>
      <c r="D12" s="7">
        <v>83</v>
      </c>
      <c r="E12" s="18">
        <f>(D12-D11)/D11</f>
        <v>-0.69597069597069594</v>
      </c>
      <c r="F12" s="7">
        <v>974</v>
      </c>
      <c r="G12" s="7">
        <v>2</v>
      </c>
      <c r="H12" s="18">
        <f>AVERAGE('Post-Level Metrics_FB'!H2:'Post-Level Metrics_FB'!H3)</f>
        <v>0.13710459338262029</v>
      </c>
      <c r="I12" s="18" t="s">
        <v>26</v>
      </c>
    </row>
    <row r="13" spans="1:10" x14ac:dyDescent="0.25">
      <c r="A13" s="31" t="s">
        <v>3</v>
      </c>
      <c r="B13" s="7">
        <v>425</v>
      </c>
      <c r="C13" s="18">
        <f>(B13-B12)/B12</f>
        <v>1.1904761904761904E-2</v>
      </c>
      <c r="D13" s="7">
        <v>82</v>
      </c>
      <c r="E13" s="18">
        <f>(D13-D12)/D12</f>
        <v>-1.2048192771084338E-2</v>
      </c>
      <c r="F13" s="7">
        <v>1957</v>
      </c>
      <c r="G13" s="7">
        <v>4</v>
      </c>
      <c r="H13" s="18">
        <f>AVERAGE('Post-Level Metrics_FB'!H4:'Post-Level Metrics_FB'!H7)</f>
        <v>9.6639897044826381E-2</v>
      </c>
      <c r="I13" s="18">
        <f>AVERAGE('Post-Level Metrics_FB'!J4:'Post-Level Metrics_FB'!J5)</f>
        <v>5.7803468208092483E-3</v>
      </c>
    </row>
    <row r="14" spans="1:10" x14ac:dyDescent="0.25">
      <c r="A14" s="31" t="s">
        <v>130</v>
      </c>
      <c r="B14" s="19">
        <v>434</v>
      </c>
      <c r="C14" s="18">
        <f t="shared" ref="C14:C15" si="0">(B14-B13)/B13</f>
        <v>2.1176470588235293E-2</v>
      </c>
      <c r="D14" s="19">
        <v>147</v>
      </c>
      <c r="E14" s="18">
        <f t="shared" ref="E14:E15" si="1">(D14-D13)/D13</f>
        <v>0.79268292682926833</v>
      </c>
      <c r="F14" s="19">
        <v>3195</v>
      </c>
      <c r="G14" s="19">
        <v>5</v>
      </c>
      <c r="H14" s="18">
        <f>AVERAGE('Post-Level Metrics_FB'!H8:'Post-Level Metrics_FB'!H12)</f>
        <v>0.1542</v>
      </c>
      <c r="I14" s="18">
        <f>AVERAGE('Post-Level Metrics_FB'!J11)</f>
        <v>3.8167938931297708E-3</v>
      </c>
    </row>
    <row r="15" spans="1:10" x14ac:dyDescent="0.25">
      <c r="A15" s="31" t="s">
        <v>286</v>
      </c>
      <c r="B15" s="19">
        <v>445</v>
      </c>
      <c r="C15" s="18">
        <f t="shared" si="0"/>
        <v>2.5345622119815669E-2</v>
      </c>
      <c r="D15" s="19">
        <v>234</v>
      </c>
      <c r="E15" s="18">
        <f t="shared" si="1"/>
        <v>0.59183673469387754</v>
      </c>
      <c r="F15" s="19">
        <v>4049</v>
      </c>
      <c r="G15" s="19">
        <v>10</v>
      </c>
      <c r="H15" s="18">
        <f>AVERAGE('Post-Level Metrics_FB'!H13:'Post-Level Metrics_FB'!H22)</f>
        <v>0.17651999999999998</v>
      </c>
      <c r="I15" s="18">
        <f>AVERAGE('Post-Level Metrics_FB'!J16,'Post-Level Metrics_FB'!J19,'Post-Level Metrics_FB'!J21,'Post-Level Metrics_FB'!J22)</f>
        <v>2.1972482560337757E-2</v>
      </c>
    </row>
    <row r="16" spans="1:10" x14ac:dyDescent="0.25">
      <c r="A16" s="31"/>
    </row>
    <row r="17" spans="1:9" s="40" customFormat="1" x14ac:dyDescent="0.25">
      <c r="A17" s="38" t="s">
        <v>13</v>
      </c>
      <c r="B17" s="38"/>
      <c r="C17" s="39"/>
      <c r="D17" s="38"/>
      <c r="E17" s="39"/>
      <c r="F17" s="38"/>
      <c r="G17" s="38"/>
      <c r="H17" s="38"/>
    </row>
    <row r="18" spans="1:9" s="43" customFormat="1" x14ac:dyDescent="0.25">
      <c r="A18" s="41" t="s">
        <v>0</v>
      </c>
      <c r="B18" s="41" t="s">
        <v>5</v>
      </c>
      <c r="C18" s="42" t="s">
        <v>7</v>
      </c>
      <c r="D18" s="41" t="s">
        <v>6</v>
      </c>
      <c r="E18" s="42" t="s">
        <v>8</v>
      </c>
      <c r="F18" s="41" t="s">
        <v>114</v>
      </c>
      <c r="G18" s="41" t="s">
        <v>11</v>
      </c>
      <c r="H18" s="42" t="s">
        <v>10</v>
      </c>
      <c r="I18" s="41" t="s">
        <v>22</v>
      </c>
    </row>
    <row r="19" spans="1:9" x14ac:dyDescent="0.25">
      <c r="A19" s="31" t="s">
        <v>1</v>
      </c>
      <c r="B19" s="19" t="s">
        <v>119</v>
      </c>
      <c r="C19" s="19" t="s">
        <v>119</v>
      </c>
      <c r="D19" s="19" t="s">
        <v>119</v>
      </c>
      <c r="E19" s="19" t="s">
        <v>119</v>
      </c>
      <c r="F19" s="19">
        <v>2544</v>
      </c>
      <c r="G19" s="19">
        <v>7</v>
      </c>
      <c r="H19" s="19" t="s">
        <v>26</v>
      </c>
      <c r="I19" s="19" t="s">
        <v>26</v>
      </c>
    </row>
    <row r="20" spans="1:9" x14ac:dyDescent="0.25">
      <c r="A20" s="31" t="s">
        <v>2</v>
      </c>
      <c r="B20" s="19" t="s">
        <v>119</v>
      </c>
      <c r="C20" s="19" t="s">
        <v>119</v>
      </c>
      <c r="D20" s="19" t="s">
        <v>119</v>
      </c>
      <c r="E20" s="19" t="s">
        <v>119</v>
      </c>
      <c r="F20" s="19">
        <v>714</v>
      </c>
      <c r="G20" s="19">
        <v>0</v>
      </c>
      <c r="H20" s="18">
        <v>0</v>
      </c>
      <c r="I20" s="18" t="s">
        <v>26</v>
      </c>
    </row>
    <row r="21" spans="1:9" x14ac:dyDescent="0.25">
      <c r="A21" s="31" t="s">
        <v>3</v>
      </c>
      <c r="B21" s="7">
        <v>667</v>
      </c>
      <c r="C21" s="19" t="s">
        <v>119</v>
      </c>
      <c r="D21" s="19" t="s">
        <v>119</v>
      </c>
      <c r="E21" s="19" t="s">
        <v>119</v>
      </c>
      <c r="F21" s="19">
        <v>2679</v>
      </c>
      <c r="G21" s="19">
        <v>2</v>
      </c>
      <c r="H21" s="18">
        <f>AVERAGE('Post-Level Metrics_IG'!H2:'Post-Level Metrics_IG'!H3)</f>
        <v>0.19664999999999999</v>
      </c>
      <c r="I21" s="19" t="s">
        <v>26</v>
      </c>
    </row>
    <row r="22" spans="1:9" x14ac:dyDescent="0.25">
      <c r="A22" s="31" t="s">
        <v>130</v>
      </c>
      <c r="B22" s="7">
        <v>672</v>
      </c>
      <c r="C22" s="9">
        <f>(B22-B21)/B21</f>
        <v>7.4962518740629685E-3</v>
      </c>
      <c r="D22" s="19" t="s">
        <v>119</v>
      </c>
      <c r="E22" s="19" t="s">
        <v>119</v>
      </c>
      <c r="F22" s="19">
        <v>2172</v>
      </c>
      <c r="G22" s="19">
        <v>9</v>
      </c>
      <c r="H22" s="18">
        <f>AVERAGE('Post-Level Metrics_IG'!H4:'Post-Level Metrics_IG'!H12)</f>
        <v>0.12068888888888887</v>
      </c>
      <c r="I22" s="19" t="s">
        <v>26</v>
      </c>
    </row>
    <row r="23" spans="1:9" x14ac:dyDescent="0.25">
      <c r="A23" s="31" t="s">
        <v>286</v>
      </c>
      <c r="B23" s="7">
        <v>689</v>
      </c>
      <c r="C23" s="9">
        <f>(B23-B22)/B22</f>
        <v>2.5297619047619048E-2</v>
      </c>
      <c r="D23" s="19" t="s">
        <v>119</v>
      </c>
      <c r="E23" s="19" t="s">
        <v>119</v>
      </c>
      <c r="F23" s="19">
        <v>2521</v>
      </c>
      <c r="G23" s="19">
        <v>12</v>
      </c>
      <c r="H23" s="18">
        <f>AVERAGE('Post-Level Metrics_IG'!H13:'Post-Level Metrics_IG'!H24)</f>
        <v>0.10146666666666666</v>
      </c>
      <c r="I23" s="19" t="s">
        <v>26</v>
      </c>
    </row>
    <row r="24" spans="1:9" x14ac:dyDescent="0.25">
      <c r="A24" s="31"/>
    </row>
    <row r="25" spans="1:9" s="46" customFormat="1" x14ac:dyDescent="0.25">
      <c r="A25" s="44" t="s">
        <v>19</v>
      </c>
      <c r="B25" s="44"/>
      <c r="C25" s="45"/>
      <c r="D25" s="44"/>
      <c r="E25" s="45"/>
      <c r="F25" s="44"/>
      <c r="G25" s="44"/>
      <c r="H25" s="44"/>
    </row>
    <row r="26" spans="1:9" s="49" customFormat="1" x14ac:dyDescent="0.25">
      <c r="A26" s="47" t="s">
        <v>0</v>
      </c>
      <c r="B26" s="47" t="s">
        <v>5</v>
      </c>
      <c r="C26" s="48" t="s">
        <v>7</v>
      </c>
      <c r="D26" s="47" t="s">
        <v>93</v>
      </c>
      <c r="E26" s="48" t="s">
        <v>94</v>
      </c>
      <c r="F26" s="47" t="s">
        <v>9</v>
      </c>
      <c r="G26" s="47" t="s">
        <v>11</v>
      </c>
      <c r="H26" s="48" t="s">
        <v>10</v>
      </c>
      <c r="I26" s="47" t="s">
        <v>22</v>
      </c>
    </row>
    <row r="27" spans="1:9" x14ac:dyDescent="0.25">
      <c r="A27" s="31" t="s">
        <v>1</v>
      </c>
      <c r="B27" s="80">
        <v>303</v>
      </c>
      <c r="C27" s="18" t="s">
        <v>26</v>
      </c>
      <c r="D27" s="80">
        <v>63</v>
      </c>
      <c r="E27" s="18" t="s">
        <v>26</v>
      </c>
      <c r="F27" s="19">
        <v>9344</v>
      </c>
      <c r="G27" s="19">
        <v>6</v>
      </c>
      <c r="H27" s="19" t="s">
        <v>26</v>
      </c>
      <c r="I27" s="19" t="s">
        <v>26</v>
      </c>
    </row>
    <row r="28" spans="1:9" x14ac:dyDescent="0.25">
      <c r="A28" s="31" t="s">
        <v>2</v>
      </c>
      <c r="B28" s="80">
        <v>314</v>
      </c>
      <c r="C28" s="18">
        <f>(B28-B27)/B27</f>
        <v>3.6303630363036306E-2</v>
      </c>
      <c r="D28" s="80">
        <v>12</v>
      </c>
      <c r="E28" s="18">
        <f>(D28/D27)/D27</f>
        <v>3.0234315948601659E-3</v>
      </c>
      <c r="F28" s="19">
        <v>2802</v>
      </c>
      <c r="G28" s="19">
        <v>0</v>
      </c>
      <c r="H28" s="75">
        <v>0</v>
      </c>
      <c r="I28" s="18">
        <v>0</v>
      </c>
    </row>
    <row r="29" spans="1:9" x14ac:dyDescent="0.25">
      <c r="A29" s="31" t="s">
        <v>3</v>
      </c>
      <c r="B29" s="80">
        <v>319</v>
      </c>
      <c r="C29" s="18">
        <f>(B29-B28)/B28</f>
        <v>1.5923566878980892E-2</v>
      </c>
      <c r="D29" s="80">
        <v>51</v>
      </c>
      <c r="E29" s="18">
        <f>(D29/D28)/D28</f>
        <v>0.35416666666666669</v>
      </c>
      <c r="F29" s="19">
        <v>651</v>
      </c>
      <c r="G29" s="19">
        <v>2</v>
      </c>
      <c r="H29" s="75">
        <f>AVERAGE('Post-Level Metrics_LI'!H2:'Post-Level Metrics_LI'!H3)</f>
        <v>9.3924505285985352E-2</v>
      </c>
      <c r="I29" s="18">
        <f>AVERAGE('Post-Level Metrics_LI'!J2:'Post-Level Metrics_LI'!J3)</f>
        <v>5.6129709948495532E-2</v>
      </c>
    </row>
    <row r="30" spans="1:9" x14ac:dyDescent="0.25">
      <c r="A30" s="31" t="s">
        <v>130</v>
      </c>
      <c r="B30" s="80">
        <v>330</v>
      </c>
      <c r="C30" s="18">
        <f t="shared" ref="C30:C31" si="2">(B30-B29)/B29</f>
        <v>3.4482758620689655E-2</v>
      </c>
      <c r="D30" s="19">
        <v>100</v>
      </c>
      <c r="E30" s="18">
        <f t="shared" ref="E30:E31" si="3">(D30/D29)/D29</f>
        <v>3.8446751249519413E-2</v>
      </c>
      <c r="F30" s="19">
        <v>11222</v>
      </c>
      <c r="G30" s="19">
        <v>14</v>
      </c>
      <c r="H30" s="75">
        <f>AVERAGE('Post-Level Metrics_LI'!H4:'Post-Level Metrics_LI'!H17)</f>
        <v>6.5472022231136046E-2</v>
      </c>
      <c r="I30" s="75">
        <f>AVERAGE('Post-Level Metrics_LI'!J4:'Post-Level Metrics_LI'!J17)</f>
        <v>2.6539163830290948E-2</v>
      </c>
    </row>
    <row r="31" spans="1:9" x14ac:dyDescent="0.25">
      <c r="A31" s="31" t="s">
        <v>286</v>
      </c>
      <c r="B31" s="80">
        <v>364</v>
      </c>
      <c r="C31" s="18">
        <f t="shared" si="2"/>
        <v>0.10303030303030303</v>
      </c>
      <c r="D31" s="19">
        <v>282</v>
      </c>
      <c r="E31" s="18">
        <f t="shared" si="3"/>
        <v>2.8199999999999999E-2</v>
      </c>
      <c r="F31" s="19">
        <v>21220</v>
      </c>
      <c r="G31" s="19">
        <v>28</v>
      </c>
      <c r="H31" s="75">
        <f>AVERAGE('Post-Level Metrics_LI'!H18:'Post-Level Metrics_LI'!H45)</f>
        <v>6.9584541854315576E-2</v>
      </c>
      <c r="I31" s="75">
        <f>AVERAGE('Post-Level Metrics_LI'!J18:'Post-Level Metrics_LI'!J45)</f>
        <v>3.302212305633085E-2</v>
      </c>
    </row>
    <row r="32" spans="1:9" x14ac:dyDescent="0.25">
      <c r="A32" s="31"/>
      <c r="H32" s="18"/>
    </row>
    <row r="33" spans="1:8" x14ac:dyDescent="0.25">
      <c r="C33" s="19"/>
      <c r="E33" s="19"/>
      <c r="H33" s="18"/>
    </row>
    <row r="34" spans="1:8" x14ac:dyDescent="0.25">
      <c r="C34" s="19"/>
      <c r="E34" s="19"/>
    </row>
    <row r="35" spans="1:8" x14ac:dyDescent="0.25">
      <c r="C35" s="19"/>
      <c r="E35" s="19"/>
    </row>
    <row r="36" spans="1:8" x14ac:dyDescent="0.25">
      <c r="C36" s="19"/>
      <c r="E36" s="19"/>
    </row>
    <row r="37" spans="1:8" x14ac:dyDescent="0.25">
      <c r="A37"/>
      <c r="B37"/>
      <c r="C37"/>
      <c r="D37"/>
      <c r="E37"/>
    </row>
    <row r="38" spans="1:8" x14ac:dyDescent="0.25">
      <c r="A38"/>
      <c r="B38"/>
      <c r="C38"/>
    </row>
    <row r="39" spans="1:8" x14ac:dyDescent="0.25">
      <c r="A39"/>
      <c r="B39"/>
      <c r="C39"/>
    </row>
    <row r="40" spans="1:8" x14ac:dyDescent="0.25">
      <c r="A40"/>
      <c r="B40"/>
      <c r="C40"/>
    </row>
    <row r="41" spans="1:8" x14ac:dyDescent="0.25">
      <c r="A41"/>
      <c r="B41"/>
      <c r="C41"/>
    </row>
    <row r="42" spans="1:8" x14ac:dyDescent="0.25">
      <c r="A42"/>
      <c r="B42"/>
      <c r="C42"/>
    </row>
    <row r="43" spans="1:8" x14ac:dyDescent="0.25">
      <c r="A43"/>
      <c r="B43"/>
      <c r="C43"/>
    </row>
    <row r="44" spans="1:8" x14ac:dyDescent="0.25">
      <c r="A44"/>
      <c r="B44"/>
      <c r="C44"/>
    </row>
    <row r="45" spans="1:8" x14ac:dyDescent="0.25">
      <c r="A45"/>
      <c r="B45"/>
      <c r="C45"/>
    </row>
    <row r="46" spans="1:8" x14ac:dyDescent="0.25">
      <c r="A46"/>
      <c r="B46"/>
      <c r="C46"/>
    </row>
    <row r="47" spans="1:8" x14ac:dyDescent="0.25">
      <c r="A47"/>
      <c r="B47"/>
      <c r="C47"/>
    </row>
    <row r="48" spans="1:8" x14ac:dyDescent="0.25">
      <c r="A48"/>
      <c r="B48"/>
      <c r="C48"/>
    </row>
    <row r="49" spans="1:3" x14ac:dyDescent="0.25">
      <c r="A49"/>
      <c r="B49"/>
      <c r="C49"/>
    </row>
    <row r="50" spans="1:3" x14ac:dyDescent="0.25">
      <c r="A50"/>
      <c r="B50"/>
      <c r="C50"/>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49726-8EC6-EC4B-BAB6-9D3BB8554F2A}">
  <dimension ref="A1:M106"/>
  <sheetViews>
    <sheetView workbookViewId="0">
      <selection activeCell="H23" sqref="H23"/>
    </sheetView>
  </sheetViews>
  <sheetFormatPr baseColWidth="10" defaultRowHeight="19" customHeight="1" x14ac:dyDescent="0.25"/>
  <cols>
    <col min="1" max="1" width="15.83203125" style="6" customWidth="1"/>
    <col min="2" max="2" width="15.83203125" style="7" customWidth="1"/>
    <col min="3" max="3" width="18.6640625" style="7" customWidth="1"/>
    <col min="4" max="4" width="15.83203125" style="7" customWidth="1"/>
    <col min="5" max="5" width="21.1640625" style="7" customWidth="1"/>
    <col min="6" max="6" width="17.1640625" style="7" customWidth="1"/>
    <col min="7" max="7" width="17.6640625" style="7" customWidth="1"/>
    <col min="8" max="8" width="20" style="9" customWidth="1"/>
    <col min="9" max="9" width="12.1640625" style="7" customWidth="1"/>
    <col min="10" max="10" width="20.5" style="9" customWidth="1"/>
    <col min="11" max="16384" width="10.83203125" style="7"/>
  </cols>
  <sheetData>
    <row r="1" spans="1:13" s="5" customFormat="1" ht="19" customHeight="1" x14ac:dyDescent="0.25">
      <c r="A1" s="2" t="s">
        <v>14</v>
      </c>
      <c r="B1" s="3" t="s">
        <v>15</v>
      </c>
      <c r="C1" s="3" t="s">
        <v>16</v>
      </c>
      <c r="D1" s="3" t="s">
        <v>23</v>
      </c>
      <c r="E1" s="3" t="s">
        <v>24</v>
      </c>
      <c r="F1" s="3" t="s">
        <v>17</v>
      </c>
      <c r="G1" s="3" t="s">
        <v>25</v>
      </c>
      <c r="H1" s="4" t="s">
        <v>18</v>
      </c>
      <c r="I1" s="3" t="s">
        <v>74</v>
      </c>
      <c r="J1" s="4" t="s">
        <v>20</v>
      </c>
      <c r="K1" s="3" t="s">
        <v>21</v>
      </c>
    </row>
    <row r="2" spans="1:13" ht="19" customHeight="1" x14ac:dyDescent="0.25">
      <c r="A2" s="6">
        <v>44378.757638888892</v>
      </c>
      <c r="B2" s="7" t="s">
        <v>38</v>
      </c>
      <c r="C2" s="8" t="s">
        <v>51</v>
      </c>
      <c r="D2" s="8" t="s">
        <v>85</v>
      </c>
      <c r="E2" s="7" t="s">
        <v>75</v>
      </c>
      <c r="F2" s="7">
        <v>518</v>
      </c>
      <c r="G2" s="7">
        <v>17</v>
      </c>
      <c r="H2" s="9">
        <v>3.2818532818532802E-2</v>
      </c>
      <c r="I2" s="7" t="s">
        <v>26</v>
      </c>
      <c r="J2" s="9" t="s">
        <v>26</v>
      </c>
      <c r="K2" s="7">
        <v>0</v>
      </c>
      <c r="M2" s="9"/>
    </row>
    <row r="3" spans="1:13" ht="19" customHeight="1" x14ac:dyDescent="0.25">
      <c r="A3" s="6">
        <v>44383.897222222222</v>
      </c>
      <c r="B3" s="7" t="s">
        <v>37</v>
      </c>
      <c r="C3" s="10" t="s">
        <v>52</v>
      </c>
      <c r="D3" s="10" t="s">
        <v>86</v>
      </c>
      <c r="E3" s="7" t="s">
        <v>75</v>
      </c>
      <c r="F3" s="7">
        <v>871</v>
      </c>
      <c r="G3" s="7">
        <v>20</v>
      </c>
      <c r="H3" s="9">
        <v>2.2962112514351301E-2</v>
      </c>
      <c r="I3" s="7" t="s">
        <v>26</v>
      </c>
      <c r="J3" s="9" t="s">
        <v>26</v>
      </c>
      <c r="K3" s="7">
        <v>0</v>
      </c>
    </row>
    <row r="4" spans="1:13" ht="19" customHeight="1" x14ac:dyDescent="0.25">
      <c r="A4" s="6">
        <v>44386.774305555555</v>
      </c>
      <c r="B4" s="7" t="s">
        <v>36</v>
      </c>
      <c r="C4" s="10" t="s">
        <v>53</v>
      </c>
      <c r="D4" s="10" t="s">
        <v>87</v>
      </c>
      <c r="E4" s="7" t="s">
        <v>75</v>
      </c>
      <c r="F4" s="7">
        <v>1144</v>
      </c>
      <c r="G4" s="7">
        <v>51</v>
      </c>
      <c r="H4" s="9">
        <v>4.45804195804195E-2</v>
      </c>
      <c r="I4" s="7">
        <v>5</v>
      </c>
      <c r="J4" s="9">
        <f t="shared" ref="J4:J49" si="0">I4/F4</f>
        <v>4.370629370629371E-3</v>
      </c>
      <c r="K4" s="7">
        <v>3</v>
      </c>
    </row>
    <row r="5" spans="1:13" ht="19" customHeight="1" x14ac:dyDescent="0.25">
      <c r="A5" s="6">
        <v>44390.802777777775</v>
      </c>
      <c r="B5" s="7" t="s">
        <v>35</v>
      </c>
      <c r="C5" s="8" t="s">
        <v>54</v>
      </c>
      <c r="D5" s="8" t="s">
        <v>87</v>
      </c>
      <c r="E5" s="7" t="s">
        <v>75</v>
      </c>
      <c r="F5" s="7">
        <v>1454</v>
      </c>
      <c r="G5" s="7">
        <v>19</v>
      </c>
      <c r="H5" s="9">
        <v>1.30674002751031E-2</v>
      </c>
      <c r="I5" s="7">
        <v>1</v>
      </c>
      <c r="J5" s="9">
        <f t="shared" si="0"/>
        <v>6.8775790921595599E-4</v>
      </c>
      <c r="K5" s="7">
        <v>1</v>
      </c>
    </row>
    <row r="6" spans="1:13" ht="19" customHeight="1" x14ac:dyDescent="0.25">
      <c r="A6" s="6">
        <v>44390.804861111108</v>
      </c>
      <c r="B6" s="7" t="s">
        <v>34</v>
      </c>
      <c r="C6" s="10" t="s">
        <v>55</v>
      </c>
      <c r="D6" s="10" t="s">
        <v>86</v>
      </c>
      <c r="E6" s="7" t="s">
        <v>76</v>
      </c>
      <c r="F6" s="7">
        <v>948</v>
      </c>
      <c r="G6" s="7">
        <v>34</v>
      </c>
      <c r="H6" s="9">
        <v>3.5864978902953502E-2</v>
      </c>
      <c r="I6" s="7" t="s">
        <v>26</v>
      </c>
      <c r="J6" s="9" t="s">
        <v>26</v>
      </c>
      <c r="K6" s="7">
        <v>0</v>
      </c>
    </row>
    <row r="7" spans="1:13" ht="19" customHeight="1" x14ac:dyDescent="0.25">
      <c r="A7" s="6">
        <v>44391.60833333333</v>
      </c>
      <c r="B7" s="7" t="s">
        <v>33</v>
      </c>
      <c r="C7" s="8" t="s">
        <v>56</v>
      </c>
      <c r="D7" s="8" t="s">
        <v>88</v>
      </c>
      <c r="E7" s="7" t="s">
        <v>75</v>
      </c>
      <c r="F7" s="7">
        <v>1004</v>
      </c>
      <c r="G7" s="7">
        <v>11</v>
      </c>
      <c r="H7" s="9">
        <v>1.09561752988047E-2</v>
      </c>
      <c r="I7" s="7">
        <v>1</v>
      </c>
      <c r="J7" s="9">
        <f t="shared" si="0"/>
        <v>9.9601593625498006E-4</v>
      </c>
      <c r="K7" s="7">
        <v>1</v>
      </c>
    </row>
    <row r="8" spans="1:13" ht="19" customHeight="1" x14ac:dyDescent="0.25">
      <c r="A8" s="6">
        <v>44391.672222222223</v>
      </c>
      <c r="B8" s="7" t="s">
        <v>32</v>
      </c>
      <c r="C8" s="10" t="s">
        <v>57</v>
      </c>
      <c r="D8" s="10" t="s">
        <v>86</v>
      </c>
      <c r="E8" s="7" t="s">
        <v>77</v>
      </c>
      <c r="F8" s="7">
        <v>2056</v>
      </c>
      <c r="G8" s="7">
        <v>30</v>
      </c>
      <c r="H8" s="9">
        <v>1.45914396887159E-2</v>
      </c>
      <c r="I8" s="7" t="s">
        <v>26</v>
      </c>
      <c r="J8" s="9" t="s">
        <v>26</v>
      </c>
      <c r="K8" s="7">
        <v>1</v>
      </c>
    </row>
    <row r="9" spans="1:13" ht="19" customHeight="1" x14ac:dyDescent="0.25">
      <c r="A9" s="6">
        <v>44392.665277777778</v>
      </c>
      <c r="B9" s="7" t="s">
        <v>31</v>
      </c>
      <c r="C9" s="8" t="s">
        <v>58</v>
      </c>
      <c r="D9" s="8" t="s">
        <v>87</v>
      </c>
      <c r="E9" s="7" t="s">
        <v>75</v>
      </c>
      <c r="F9" s="7">
        <v>903</v>
      </c>
      <c r="G9" s="7">
        <v>15</v>
      </c>
      <c r="H9" s="9">
        <v>1.66112956810631E-2</v>
      </c>
      <c r="I9" s="7">
        <v>1</v>
      </c>
      <c r="J9" s="9">
        <f t="shared" si="0"/>
        <v>1.1074197120708748E-3</v>
      </c>
      <c r="K9" s="7">
        <v>3</v>
      </c>
    </row>
    <row r="10" spans="1:13" ht="19" customHeight="1" x14ac:dyDescent="0.25">
      <c r="A10" s="6">
        <v>44396.679166666669</v>
      </c>
      <c r="B10" s="7" t="s">
        <v>30</v>
      </c>
      <c r="C10" s="10" t="s">
        <v>59</v>
      </c>
      <c r="D10" s="10" t="s">
        <v>86</v>
      </c>
      <c r="E10" s="7" t="s">
        <v>77</v>
      </c>
      <c r="F10" s="7">
        <v>1762</v>
      </c>
      <c r="G10" s="7">
        <v>20</v>
      </c>
      <c r="H10" s="9">
        <v>1.1350737797956799E-2</v>
      </c>
      <c r="I10" s="7" t="s">
        <v>26</v>
      </c>
      <c r="J10" s="9" t="s">
        <v>26</v>
      </c>
      <c r="K10" s="7">
        <v>0</v>
      </c>
    </row>
    <row r="11" spans="1:13" ht="19" customHeight="1" x14ac:dyDescent="0.25">
      <c r="A11" s="6">
        <v>44397.595138888886</v>
      </c>
      <c r="B11" s="7" t="s">
        <v>29</v>
      </c>
      <c r="C11" s="8" t="s">
        <v>60</v>
      </c>
      <c r="D11" s="8" t="s">
        <v>87</v>
      </c>
      <c r="E11" s="7" t="s">
        <v>77</v>
      </c>
      <c r="F11" s="7">
        <v>591</v>
      </c>
      <c r="G11" s="7">
        <v>13</v>
      </c>
      <c r="H11" s="9">
        <v>2.1996615905245299E-2</v>
      </c>
      <c r="I11" s="7">
        <v>1</v>
      </c>
      <c r="J11" s="9">
        <f t="shared" si="0"/>
        <v>1.6920473773265651E-3</v>
      </c>
      <c r="K11" s="7">
        <v>0</v>
      </c>
    </row>
    <row r="12" spans="1:13" ht="19" customHeight="1" x14ac:dyDescent="0.25">
      <c r="A12" s="6">
        <v>44404.729861111111</v>
      </c>
      <c r="B12" s="7" t="s">
        <v>28</v>
      </c>
      <c r="C12" s="8" t="s">
        <v>61</v>
      </c>
      <c r="D12" s="8" t="s">
        <v>87</v>
      </c>
      <c r="E12" s="7" t="s">
        <v>76</v>
      </c>
      <c r="F12" s="7">
        <v>455</v>
      </c>
      <c r="G12" s="7">
        <v>17</v>
      </c>
      <c r="H12" s="9">
        <v>3.7362637362637299E-2</v>
      </c>
      <c r="I12" s="7">
        <v>1</v>
      </c>
      <c r="J12" s="9">
        <f t="shared" si="0"/>
        <v>2.1978021978021978E-3</v>
      </c>
      <c r="K12" s="7">
        <v>0</v>
      </c>
    </row>
    <row r="13" spans="1:13" ht="19" customHeight="1" x14ac:dyDescent="0.25">
      <c r="A13" s="6">
        <v>44405.880555555559</v>
      </c>
      <c r="B13" s="7" t="s">
        <v>27</v>
      </c>
      <c r="C13" s="10" t="s">
        <v>62</v>
      </c>
      <c r="D13" s="10" t="s">
        <v>89</v>
      </c>
      <c r="E13" s="7" t="s">
        <v>75</v>
      </c>
      <c r="F13" s="7">
        <v>8619</v>
      </c>
      <c r="G13" s="7">
        <v>156</v>
      </c>
      <c r="H13" s="9">
        <v>1.8099547511312201E-2</v>
      </c>
      <c r="I13" s="7" t="s">
        <v>26</v>
      </c>
      <c r="J13" s="9" t="s">
        <v>26</v>
      </c>
      <c r="K13" s="7">
        <v>9</v>
      </c>
    </row>
    <row r="14" spans="1:13" ht="19" customHeight="1" x14ac:dyDescent="0.25">
      <c r="A14" s="6">
        <v>44410.886805555558</v>
      </c>
      <c r="B14" s="7" t="s">
        <v>39</v>
      </c>
      <c r="C14" s="11" t="s">
        <v>63</v>
      </c>
      <c r="D14" s="11" t="s">
        <v>87</v>
      </c>
      <c r="E14" s="7" t="s">
        <v>77</v>
      </c>
      <c r="F14" s="7">
        <v>728</v>
      </c>
      <c r="G14" s="7">
        <v>19</v>
      </c>
      <c r="H14" s="9">
        <v>2.60989010989011E-2</v>
      </c>
      <c r="I14" s="7">
        <v>4</v>
      </c>
      <c r="J14" s="9">
        <f t="shared" si="0"/>
        <v>5.4945054945054949E-3</v>
      </c>
      <c r="K14" s="7">
        <v>1</v>
      </c>
    </row>
    <row r="15" spans="1:13" ht="19" customHeight="1" x14ac:dyDescent="0.25">
      <c r="A15" s="6">
        <v>44411.56527777778</v>
      </c>
      <c r="B15" s="7" t="s">
        <v>40</v>
      </c>
      <c r="C15" s="11" t="s">
        <v>64</v>
      </c>
      <c r="D15" s="11" t="s">
        <v>87</v>
      </c>
      <c r="E15" s="7" t="s">
        <v>75</v>
      </c>
      <c r="F15" s="7">
        <v>471</v>
      </c>
      <c r="G15" s="7">
        <v>3</v>
      </c>
      <c r="H15" s="9">
        <v>6.3694267515923501E-3</v>
      </c>
      <c r="I15" s="7">
        <v>0</v>
      </c>
      <c r="J15" s="9">
        <f t="shared" si="0"/>
        <v>0</v>
      </c>
      <c r="K15" s="7">
        <v>0</v>
      </c>
    </row>
    <row r="16" spans="1:13" ht="19" customHeight="1" x14ac:dyDescent="0.25">
      <c r="A16" s="6">
        <v>44412.859027777777</v>
      </c>
      <c r="B16" s="7" t="s">
        <v>41</v>
      </c>
      <c r="C16" s="7" t="s">
        <v>65</v>
      </c>
      <c r="D16" s="7" t="s">
        <v>85</v>
      </c>
      <c r="E16" s="7" t="s">
        <v>77</v>
      </c>
      <c r="F16" s="7">
        <v>623</v>
      </c>
      <c r="G16" s="7">
        <v>14</v>
      </c>
      <c r="H16" s="9">
        <v>2.2471910112359501E-2</v>
      </c>
      <c r="I16" s="7" t="s">
        <v>26</v>
      </c>
      <c r="J16" s="9" t="s">
        <v>26</v>
      </c>
      <c r="K16" s="7">
        <v>0</v>
      </c>
    </row>
    <row r="17" spans="1:13" ht="19" customHeight="1" x14ac:dyDescent="0.25">
      <c r="A17" s="6">
        <v>44414.65625</v>
      </c>
      <c r="B17" s="7" t="s">
        <v>42</v>
      </c>
      <c r="C17" s="11" t="s">
        <v>66</v>
      </c>
      <c r="D17" s="11" t="s">
        <v>90</v>
      </c>
      <c r="E17" s="7" t="s">
        <v>78</v>
      </c>
      <c r="F17" s="7">
        <v>1410</v>
      </c>
      <c r="G17" s="7">
        <v>32</v>
      </c>
      <c r="H17" s="9">
        <v>2.2695035460992899E-2</v>
      </c>
      <c r="I17" s="7">
        <v>3</v>
      </c>
      <c r="J17" s="9">
        <f t="shared" si="0"/>
        <v>2.1276595744680851E-3</v>
      </c>
      <c r="K17" s="7">
        <v>2</v>
      </c>
    </row>
    <row r="18" spans="1:13" ht="19" customHeight="1" x14ac:dyDescent="0.25">
      <c r="A18" s="6">
        <v>44420.893055555556</v>
      </c>
      <c r="B18" s="7" t="s">
        <v>43</v>
      </c>
      <c r="C18" s="7" t="s">
        <v>92</v>
      </c>
      <c r="D18" s="7" t="s">
        <v>90</v>
      </c>
      <c r="E18" s="7" t="s">
        <v>78</v>
      </c>
      <c r="F18" s="7">
        <v>1760</v>
      </c>
      <c r="G18" s="7">
        <v>86</v>
      </c>
      <c r="H18" s="9">
        <v>4.8863636363636297E-2</v>
      </c>
      <c r="I18" s="7">
        <v>12</v>
      </c>
      <c r="J18" s="9">
        <f t="shared" si="0"/>
        <v>6.8181818181818179E-3</v>
      </c>
      <c r="K18" s="7">
        <v>4</v>
      </c>
    </row>
    <row r="19" spans="1:13" ht="19" customHeight="1" x14ac:dyDescent="0.25">
      <c r="A19" s="6">
        <v>44424.647222222222</v>
      </c>
      <c r="B19" s="7" t="s">
        <v>44</v>
      </c>
      <c r="C19" s="11" t="s">
        <v>67</v>
      </c>
      <c r="D19" s="11" t="s">
        <v>87</v>
      </c>
      <c r="E19" s="7" t="s">
        <v>75</v>
      </c>
      <c r="F19" s="7">
        <v>726</v>
      </c>
      <c r="G19" s="7">
        <v>12</v>
      </c>
      <c r="H19" s="9">
        <v>1.6528925619834701E-2</v>
      </c>
      <c r="I19" s="7">
        <v>2</v>
      </c>
      <c r="J19" s="9">
        <f t="shared" si="0"/>
        <v>2.7548209366391185E-3</v>
      </c>
      <c r="K19" s="7">
        <v>1</v>
      </c>
    </row>
    <row r="20" spans="1:13" ht="19" customHeight="1" x14ac:dyDescent="0.25">
      <c r="A20" s="6">
        <v>44425.65</v>
      </c>
      <c r="B20" s="7" t="s">
        <v>45</v>
      </c>
      <c r="C20" s="11" t="s">
        <v>68</v>
      </c>
      <c r="D20" s="11" t="s">
        <v>90</v>
      </c>
      <c r="E20" s="7" t="s">
        <v>77</v>
      </c>
      <c r="F20" s="7">
        <v>1029</v>
      </c>
      <c r="G20" s="7">
        <v>34</v>
      </c>
      <c r="H20" s="9">
        <v>3.3041788143828903E-2</v>
      </c>
      <c r="I20" s="7">
        <v>4</v>
      </c>
      <c r="J20" s="9">
        <f t="shared" si="0"/>
        <v>3.8872691933916422E-3</v>
      </c>
      <c r="K20" s="7">
        <v>2</v>
      </c>
    </row>
    <row r="21" spans="1:13" ht="19" customHeight="1" x14ac:dyDescent="0.25">
      <c r="A21" s="6">
        <v>44426.57916666667</v>
      </c>
      <c r="B21" s="7" t="s">
        <v>46</v>
      </c>
      <c r="C21" s="7" t="s">
        <v>69</v>
      </c>
      <c r="D21" s="7" t="s">
        <v>89</v>
      </c>
      <c r="E21" s="7" t="s">
        <v>78</v>
      </c>
      <c r="F21" s="7">
        <v>1041</v>
      </c>
      <c r="G21" s="7">
        <v>37</v>
      </c>
      <c r="H21" s="9">
        <v>3.5542747358309298E-2</v>
      </c>
      <c r="I21" s="7" t="s">
        <v>26</v>
      </c>
      <c r="J21" s="9" t="s">
        <v>26</v>
      </c>
      <c r="K21" s="7">
        <v>0</v>
      </c>
    </row>
    <row r="22" spans="1:13" ht="19" customHeight="1" x14ac:dyDescent="0.25">
      <c r="A22" s="6">
        <v>44426.599305555559</v>
      </c>
      <c r="B22" s="7" t="s">
        <v>47</v>
      </c>
      <c r="C22" s="7" t="s">
        <v>70</v>
      </c>
      <c r="D22" s="7" t="s">
        <v>85</v>
      </c>
      <c r="E22" s="7" t="s">
        <v>77</v>
      </c>
      <c r="F22" s="7">
        <v>1869</v>
      </c>
      <c r="G22" s="7">
        <v>45</v>
      </c>
      <c r="H22" s="9">
        <v>2.40770465489566E-2</v>
      </c>
      <c r="I22" s="7" t="s">
        <v>26</v>
      </c>
      <c r="J22" s="9" t="s">
        <v>26</v>
      </c>
      <c r="K22" s="7">
        <v>2</v>
      </c>
    </row>
    <row r="23" spans="1:13" ht="19" customHeight="1" x14ac:dyDescent="0.25">
      <c r="A23" s="6">
        <v>44431.727083333331</v>
      </c>
      <c r="B23" s="7" t="s">
        <v>48</v>
      </c>
      <c r="C23" s="11" t="s">
        <v>71</v>
      </c>
      <c r="D23" s="11" t="s">
        <v>91</v>
      </c>
      <c r="E23" s="7" t="s">
        <v>77</v>
      </c>
      <c r="F23" s="7">
        <v>1182</v>
      </c>
      <c r="G23" s="7">
        <v>82</v>
      </c>
      <c r="H23" s="9">
        <v>6.9373942470389097E-2</v>
      </c>
      <c r="I23" s="7" t="s">
        <v>26</v>
      </c>
      <c r="J23" s="9" t="s">
        <v>26</v>
      </c>
      <c r="K23" s="7">
        <v>3</v>
      </c>
      <c r="M23" s="9"/>
    </row>
    <row r="24" spans="1:13" ht="19" customHeight="1" x14ac:dyDescent="0.25">
      <c r="A24" s="6">
        <v>44438.613194444442</v>
      </c>
      <c r="B24" s="7" t="s">
        <v>49</v>
      </c>
      <c r="C24" s="11" t="s">
        <v>72</v>
      </c>
      <c r="D24" s="11" t="s">
        <v>89</v>
      </c>
      <c r="E24" s="7" t="s">
        <v>78</v>
      </c>
      <c r="F24" s="7">
        <v>2117</v>
      </c>
      <c r="G24" s="7">
        <v>150</v>
      </c>
      <c r="H24" s="9">
        <v>7.0854983467170493E-2</v>
      </c>
      <c r="I24" s="7" t="s">
        <v>26</v>
      </c>
      <c r="J24" s="9" t="s">
        <v>26</v>
      </c>
      <c r="K24" s="7">
        <v>3</v>
      </c>
    </row>
    <row r="25" spans="1:13" ht="19" customHeight="1" x14ac:dyDescent="0.25">
      <c r="A25" s="6">
        <v>44439.798611111109</v>
      </c>
      <c r="B25" s="7" t="s">
        <v>50</v>
      </c>
      <c r="C25" s="11" t="s">
        <v>73</v>
      </c>
      <c r="D25" s="11" t="s">
        <v>87</v>
      </c>
      <c r="E25" s="7" t="s">
        <v>75</v>
      </c>
      <c r="F25" s="7">
        <v>723</v>
      </c>
      <c r="G25" s="7">
        <v>29</v>
      </c>
      <c r="H25" s="9">
        <v>4.0110650069156199E-2</v>
      </c>
      <c r="I25" s="7">
        <v>7</v>
      </c>
      <c r="J25" s="9">
        <f t="shared" si="0"/>
        <v>9.6818810511756573E-3</v>
      </c>
      <c r="K25" s="7">
        <v>0</v>
      </c>
    </row>
    <row r="26" spans="1:13" ht="19" customHeight="1" x14ac:dyDescent="0.25">
      <c r="A26" s="52">
        <v>44440.568749999999</v>
      </c>
      <c r="B26" s="7" t="s">
        <v>132</v>
      </c>
      <c r="C26" s="11" t="s">
        <v>160</v>
      </c>
      <c r="D26" s="7" t="s">
        <v>90</v>
      </c>
      <c r="E26" s="7" t="s">
        <v>78</v>
      </c>
      <c r="F26" s="7">
        <v>861</v>
      </c>
      <c r="G26" s="7">
        <v>18</v>
      </c>
      <c r="H26" s="9">
        <v>2.0905923344947699E-2</v>
      </c>
      <c r="I26" s="7">
        <v>1</v>
      </c>
      <c r="J26" s="9">
        <f t="shared" si="0"/>
        <v>1.1614401858304297E-3</v>
      </c>
      <c r="K26" s="7">
        <v>2</v>
      </c>
    </row>
    <row r="27" spans="1:13" ht="19" customHeight="1" x14ac:dyDescent="0.25">
      <c r="A27" s="52">
        <v>44442.65</v>
      </c>
      <c r="B27" s="7" t="s">
        <v>133</v>
      </c>
      <c r="C27" s="11" t="s">
        <v>161</v>
      </c>
      <c r="D27" s="7" t="s">
        <v>91</v>
      </c>
      <c r="E27" s="7" t="s">
        <v>75</v>
      </c>
      <c r="F27" s="7">
        <v>2879</v>
      </c>
      <c r="G27" s="7">
        <v>270</v>
      </c>
      <c r="H27" s="9">
        <v>9.3782563390065896E-2</v>
      </c>
      <c r="I27" s="7">
        <v>2</v>
      </c>
      <c r="J27" s="9">
        <f t="shared" si="0"/>
        <v>6.9468565474122956E-4</v>
      </c>
      <c r="K27" s="7">
        <v>7</v>
      </c>
    </row>
    <row r="28" spans="1:13" ht="19" customHeight="1" x14ac:dyDescent="0.25">
      <c r="A28" s="52">
        <v>44447.556944444441</v>
      </c>
      <c r="B28" s="7" t="s">
        <v>134</v>
      </c>
      <c r="C28" s="11" t="s">
        <v>162</v>
      </c>
      <c r="D28" s="7" t="s">
        <v>87</v>
      </c>
      <c r="E28" s="7" t="s">
        <v>78</v>
      </c>
      <c r="F28" s="7">
        <v>167</v>
      </c>
      <c r="G28" s="7">
        <v>3</v>
      </c>
      <c r="H28" s="9">
        <v>1.79640718562874E-2</v>
      </c>
      <c r="I28" s="7">
        <v>2</v>
      </c>
      <c r="J28" s="9">
        <f t="shared" si="0"/>
        <v>1.1976047904191617E-2</v>
      </c>
      <c r="K28" s="7">
        <v>0</v>
      </c>
    </row>
    <row r="29" spans="1:13" ht="19" customHeight="1" x14ac:dyDescent="0.25">
      <c r="A29" s="52">
        <v>44448.549305555556</v>
      </c>
      <c r="B29" s="7" t="s">
        <v>135</v>
      </c>
      <c r="C29" s="11" t="s">
        <v>163</v>
      </c>
      <c r="D29" s="7" t="s">
        <v>87</v>
      </c>
      <c r="E29" s="7" t="s">
        <v>77</v>
      </c>
      <c r="F29" s="7">
        <v>490</v>
      </c>
      <c r="G29" s="7">
        <v>42</v>
      </c>
      <c r="H29" s="9">
        <v>8.5714285714285701E-2</v>
      </c>
      <c r="I29" s="7">
        <v>7</v>
      </c>
      <c r="J29" s="9">
        <f t="shared" si="0"/>
        <v>1.4285714285714285E-2</v>
      </c>
      <c r="K29" s="7">
        <v>1</v>
      </c>
    </row>
    <row r="30" spans="1:13" ht="19" customHeight="1" x14ac:dyDescent="0.25">
      <c r="A30" s="52">
        <v>44448.771527777775</v>
      </c>
      <c r="B30" s="7" t="s">
        <v>136</v>
      </c>
      <c r="C30" s="7" t="s">
        <v>164</v>
      </c>
      <c r="D30" s="7" t="s">
        <v>89</v>
      </c>
      <c r="E30" s="7" t="s">
        <v>75</v>
      </c>
      <c r="F30" s="7">
        <v>2506</v>
      </c>
      <c r="G30" s="7">
        <v>181</v>
      </c>
      <c r="H30" s="9">
        <v>7.2226656025538696E-2</v>
      </c>
      <c r="I30" s="7" t="s">
        <v>26</v>
      </c>
      <c r="J30" s="9" t="s">
        <v>26</v>
      </c>
      <c r="K30" s="7">
        <v>3</v>
      </c>
    </row>
    <row r="31" spans="1:13" ht="19" customHeight="1" x14ac:dyDescent="0.25">
      <c r="A31" s="52">
        <v>44448.789583333331</v>
      </c>
      <c r="B31" s="7" t="s">
        <v>137</v>
      </c>
      <c r="C31" s="7" t="s">
        <v>165</v>
      </c>
      <c r="D31" s="7" t="s">
        <v>89</v>
      </c>
      <c r="E31" s="7" t="s">
        <v>76</v>
      </c>
      <c r="F31" s="7">
        <v>353</v>
      </c>
      <c r="G31" s="7">
        <v>23</v>
      </c>
      <c r="H31" s="9">
        <v>6.5155807365438995E-2</v>
      </c>
      <c r="I31" s="7" t="s">
        <v>26</v>
      </c>
      <c r="J31" s="9" t="s">
        <v>26</v>
      </c>
      <c r="K31" s="7">
        <v>1</v>
      </c>
    </row>
    <row r="32" spans="1:13" ht="19" customHeight="1" x14ac:dyDescent="0.25">
      <c r="A32" s="52">
        <v>44449.645138888889</v>
      </c>
      <c r="B32" s="7" t="s">
        <v>138</v>
      </c>
      <c r="C32" s="7" t="s">
        <v>166</v>
      </c>
      <c r="D32" s="7" t="s">
        <v>89</v>
      </c>
      <c r="E32" s="7" t="s">
        <v>76</v>
      </c>
      <c r="F32" s="7">
        <v>1329</v>
      </c>
      <c r="G32" s="7">
        <v>41</v>
      </c>
      <c r="H32" s="9">
        <v>3.0850263355906599E-2</v>
      </c>
      <c r="I32" s="7" t="s">
        <v>26</v>
      </c>
      <c r="J32" s="9" t="s">
        <v>26</v>
      </c>
      <c r="K32" s="7">
        <v>1</v>
      </c>
    </row>
    <row r="33" spans="1:13" ht="19" customHeight="1" x14ac:dyDescent="0.25">
      <c r="A33" s="52">
        <v>44452.712500000001</v>
      </c>
      <c r="B33" s="7" t="s">
        <v>139</v>
      </c>
      <c r="C33" s="7" t="s">
        <v>167</v>
      </c>
      <c r="D33" s="7" t="s">
        <v>89</v>
      </c>
      <c r="E33" s="7" t="s">
        <v>76</v>
      </c>
      <c r="F33" s="7">
        <v>820</v>
      </c>
      <c r="G33" s="7">
        <v>35</v>
      </c>
      <c r="H33" s="9">
        <v>4.2682926829268199E-2</v>
      </c>
      <c r="I33" s="7" t="s">
        <v>26</v>
      </c>
      <c r="J33" s="9" t="s">
        <v>26</v>
      </c>
      <c r="K33" s="7">
        <v>1</v>
      </c>
    </row>
    <row r="34" spans="1:13" ht="19" customHeight="1" x14ac:dyDescent="0.25">
      <c r="A34" s="52">
        <v>44453.609722222223</v>
      </c>
      <c r="B34" s="7" t="s">
        <v>140</v>
      </c>
      <c r="C34" s="11" t="s">
        <v>168</v>
      </c>
      <c r="D34" s="7" t="s">
        <v>87</v>
      </c>
      <c r="E34" s="7" t="s">
        <v>75</v>
      </c>
      <c r="F34" s="7">
        <v>300</v>
      </c>
      <c r="G34" s="7">
        <v>23</v>
      </c>
      <c r="H34" s="9">
        <v>7.6666666666666605E-2</v>
      </c>
      <c r="I34" s="7">
        <v>6</v>
      </c>
      <c r="J34" s="9">
        <f t="shared" si="0"/>
        <v>0.02</v>
      </c>
      <c r="K34" s="7">
        <v>2</v>
      </c>
    </row>
    <row r="35" spans="1:13" ht="19" customHeight="1" x14ac:dyDescent="0.25">
      <c r="A35" s="52">
        <v>44453.609722222223</v>
      </c>
      <c r="B35" s="7" t="s">
        <v>141</v>
      </c>
      <c r="C35" s="7" t="s">
        <v>169</v>
      </c>
      <c r="D35" s="7" t="s">
        <v>188</v>
      </c>
      <c r="E35" s="7" t="s">
        <v>77</v>
      </c>
      <c r="F35" s="7">
        <v>52</v>
      </c>
      <c r="G35" s="7">
        <v>3</v>
      </c>
      <c r="H35" s="9">
        <v>5.7692307692307598E-2</v>
      </c>
      <c r="I35" s="7" t="s">
        <v>26</v>
      </c>
      <c r="J35" s="9" t="s">
        <v>26</v>
      </c>
      <c r="K35" s="7">
        <v>0</v>
      </c>
      <c r="M35" s="9"/>
    </row>
    <row r="36" spans="1:13" ht="19" customHeight="1" x14ac:dyDescent="0.25">
      <c r="A36" s="52">
        <v>44453.688194444447</v>
      </c>
      <c r="B36" s="7" t="s">
        <v>142</v>
      </c>
      <c r="C36" s="7" t="s">
        <v>170</v>
      </c>
      <c r="D36" s="7" t="s">
        <v>189</v>
      </c>
      <c r="E36" s="7" t="s">
        <v>76</v>
      </c>
      <c r="F36" s="7">
        <v>476</v>
      </c>
      <c r="G36" s="7">
        <v>7</v>
      </c>
      <c r="H36" s="9">
        <v>1.47058823529411E-2</v>
      </c>
      <c r="I36" s="7" t="s">
        <v>26</v>
      </c>
      <c r="J36" s="9" t="s">
        <v>26</v>
      </c>
      <c r="K36" s="7">
        <v>0</v>
      </c>
    </row>
    <row r="37" spans="1:13" ht="19" customHeight="1" x14ac:dyDescent="0.25">
      <c r="A37" s="52">
        <v>44454.673611111109</v>
      </c>
      <c r="B37" s="7" t="s">
        <v>143</v>
      </c>
      <c r="C37" s="7" t="s">
        <v>171</v>
      </c>
      <c r="D37" s="7" t="s">
        <v>86</v>
      </c>
      <c r="E37" s="7" t="s">
        <v>75</v>
      </c>
      <c r="F37" s="7">
        <v>407</v>
      </c>
      <c r="G37" s="7">
        <v>6</v>
      </c>
      <c r="H37" s="9">
        <v>1.4742014742014699E-2</v>
      </c>
      <c r="I37" s="7" t="s">
        <v>26</v>
      </c>
      <c r="J37" s="9" t="s">
        <v>26</v>
      </c>
      <c r="K37" s="7">
        <v>0</v>
      </c>
    </row>
    <row r="38" spans="1:13" ht="19" customHeight="1" x14ac:dyDescent="0.25">
      <c r="A38" s="52">
        <v>44454.777777777781</v>
      </c>
      <c r="B38" s="7" t="s">
        <v>144</v>
      </c>
      <c r="C38" s="7" t="s">
        <v>172</v>
      </c>
      <c r="D38" s="7" t="s">
        <v>188</v>
      </c>
      <c r="E38" s="7" t="s">
        <v>77</v>
      </c>
      <c r="F38" s="7">
        <v>239</v>
      </c>
      <c r="G38" s="7">
        <v>13</v>
      </c>
      <c r="H38" s="9">
        <v>5.4393305439330498E-2</v>
      </c>
      <c r="I38" s="7" t="s">
        <v>26</v>
      </c>
      <c r="J38" s="9" t="s">
        <v>26</v>
      </c>
      <c r="K38" s="7">
        <v>2</v>
      </c>
      <c r="M38" s="9"/>
    </row>
    <row r="39" spans="1:13" ht="19" customHeight="1" x14ac:dyDescent="0.25">
      <c r="A39" s="52">
        <v>44454.964583333334</v>
      </c>
      <c r="B39" s="7" t="s">
        <v>145</v>
      </c>
      <c r="C39" s="11" t="s">
        <v>173</v>
      </c>
      <c r="D39" s="7" t="s">
        <v>87</v>
      </c>
      <c r="E39" s="7" t="s">
        <v>77</v>
      </c>
      <c r="F39" s="7">
        <v>683</v>
      </c>
      <c r="G39" s="7">
        <v>58</v>
      </c>
      <c r="H39" s="9">
        <v>8.4919472913616401E-2</v>
      </c>
      <c r="I39" s="7">
        <v>2</v>
      </c>
      <c r="J39" s="9">
        <f t="shared" si="0"/>
        <v>2.9282576866764276E-3</v>
      </c>
      <c r="K39" s="7">
        <v>3</v>
      </c>
      <c r="M39" s="9"/>
    </row>
    <row r="40" spans="1:13" ht="19" customHeight="1" x14ac:dyDescent="0.25">
      <c r="A40" s="52">
        <v>44455.548611111109</v>
      </c>
      <c r="B40" s="7" t="s">
        <v>146</v>
      </c>
      <c r="C40" s="11" t="s">
        <v>174</v>
      </c>
      <c r="D40" s="7" t="s">
        <v>87</v>
      </c>
      <c r="E40" s="7" t="s">
        <v>75</v>
      </c>
      <c r="F40" s="7">
        <v>803</v>
      </c>
      <c r="G40" s="7">
        <v>34</v>
      </c>
      <c r="H40" s="9">
        <v>4.23412204234122E-2</v>
      </c>
      <c r="I40" s="7">
        <v>6</v>
      </c>
      <c r="J40" s="9">
        <f t="shared" si="0"/>
        <v>7.4719800747198011E-3</v>
      </c>
      <c r="K40" s="7">
        <v>2</v>
      </c>
    </row>
    <row r="41" spans="1:13" ht="19" customHeight="1" x14ac:dyDescent="0.25">
      <c r="A41" s="52">
        <v>44455.788888888892</v>
      </c>
      <c r="B41" s="7" t="s">
        <v>147</v>
      </c>
      <c r="C41" s="7" t="s">
        <v>175</v>
      </c>
      <c r="D41" s="7" t="s">
        <v>89</v>
      </c>
      <c r="E41" s="7" t="s">
        <v>76</v>
      </c>
      <c r="F41" s="7">
        <v>561</v>
      </c>
      <c r="G41" s="7">
        <v>21</v>
      </c>
      <c r="H41" s="9">
        <v>3.7433155080213901E-2</v>
      </c>
      <c r="I41" s="7" t="s">
        <v>26</v>
      </c>
      <c r="J41" s="9" t="s">
        <v>26</v>
      </c>
      <c r="K41" s="7">
        <v>1</v>
      </c>
    </row>
    <row r="42" spans="1:13" ht="19" customHeight="1" x14ac:dyDescent="0.25">
      <c r="A42" s="52">
        <v>44456.886805555558</v>
      </c>
      <c r="B42" s="7" t="s">
        <v>148</v>
      </c>
      <c r="C42" s="11" t="s">
        <v>176</v>
      </c>
      <c r="D42" s="7" t="s">
        <v>87</v>
      </c>
      <c r="E42" s="7" t="s">
        <v>78</v>
      </c>
      <c r="F42" s="7">
        <v>2073</v>
      </c>
      <c r="G42" s="7">
        <v>71</v>
      </c>
      <c r="H42" s="9">
        <v>3.4249879401833001E-2</v>
      </c>
      <c r="I42" s="7">
        <v>5</v>
      </c>
      <c r="J42" s="9">
        <f t="shared" si="0"/>
        <v>2.41196333815726E-3</v>
      </c>
      <c r="K42" s="7">
        <v>5</v>
      </c>
    </row>
    <row r="43" spans="1:13" ht="19" customHeight="1" x14ac:dyDescent="0.25">
      <c r="A43" s="52">
        <v>44459.760416666664</v>
      </c>
      <c r="B43" s="7" t="s">
        <v>149</v>
      </c>
      <c r="C43" s="7" t="s">
        <v>177</v>
      </c>
      <c r="D43" s="7" t="s">
        <v>89</v>
      </c>
      <c r="E43" s="7" t="s">
        <v>77</v>
      </c>
      <c r="F43" s="7">
        <v>600</v>
      </c>
      <c r="G43" s="7">
        <v>40</v>
      </c>
      <c r="H43" s="9">
        <v>6.6666666666666596E-2</v>
      </c>
      <c r="I43" s="7" t="s">
        <v>26</v>
      </c>
      <c r="J43" s="9" t="s">
        <v>26</v>
      </c>
      <c r="K43" s="7">
        <v>2</v>
      </c>
      <c r="L43" s="9"/>
    </row>
    <row r="44" spans="1:13" ht="19" customHeight="1" x14ac:dyDescent="0.25">
      <c r="A44" s="52">
        <v>44459.762499999997</v>
      </c>
      <c r="B44" s="7" t="s">
        <v>150</v>
      </c>
      <c r="C44" s="7" t="s">
        <v>178</v>
      </c>
      <c r="D44" s="7" t="s">
        <v>85</v>
      </c>
      <c r="E44" s="7" t="s">
        <v>77</v>
      </c>
      <c r="F44" s="7">
        <v>237</v>
      </c>
      <c r="G44" s="7">
        <v>11</v>
      </c>
      <c r="H44" s="9">
        <v>4.6413502109704602E-2</v>
      </c>
      <c r="I44" s="7" t="s">
        <v>26</v>
      </c>
      <c r="J44" s="9" t="s">
        <v>26</v>
      </c>
      <c r="K44" s="7">
        <v>0</v>
      </c>
    </row>
    <row r="45" spans="1:13" ht="19" customHeight="1" x14ac:dyDescent="0.25">
      <c r="A45" s="52">
        <v>44460.809027777781</v>
      </c>
      <c r="B45" s="7" t="s">
        <v>151</v>
      </c>
      <c r="C45" s="7" t="s">
        <v>179</v>
      </c>
      <c r="D45" s="7" t="s">
        <v>89</v>
      </c>
      <c r="E45" s="7" t="s">
        <v>76</v>
      </c>
      <c r="F45" s="7">
        <v>1395</v>
      </c>
      <c r="G45" s="7">
        <v>56</v>
      </c>
      <c r="H45" s="9">
        <v>4.0143369175627198E-2</v>
      </c>
      <c r="I45" s="7" t="s">
        <v>26</v>
      </c>
      <c r="J45" s="9" t="s">
        <v>26</v>
      </c>
      <c r="K45" s="7">
        <v>2</v>
      </c>
    </row>
    <row r="46" spans="1:13" ht="19" customHeight="1" x14ac:dyDescent="0.25">
      <c r="A46" s="52">
        <v>44462.53402777778</v>
      </c>
      <c r="B46" s="7" t="s">
        <v>152</v>
      </c>
      <c r="C46" s="7" t="s">
        <v>180</v>
      </c>
      <c r="D46" s="7" t="s">
        <v>89</v>
      </c>
      <c r="E46" s="7" t="s">
        <v>76</v>
      </c>
      <c r="F46" s="7">
        <v>511</v>
      </c>
      <c r="G46" s="7">
        <v>10</v>
      </c>
      <c r="H46" s="9">
        <v>1.9569471624266099E-2</v>
      </c>
      <c r="I46" s="7" t="s">
        <v>26</v>
      </c>
      <c r="J46" s="9" t="s">
        <v>26</v>
      </c>
      <c r="K46" s="7">
        <v>0</v>
      </c>
    </row>
    <row r="47" spans="1:13" ht="19" customHeight="1" x14ac:dyDescent="0.25">
      <c r="A47" s="52">
        <v>44462.683333333334</v>
      </c>
      <c r="B47" s="7" t="s">
        <v>153</v>
      </c>
      <c r="C47" s="11" t="s">
        <v>181</v>
      </c>
      <c r="D47" s="7" t="s">
        <v>87</v>
      </c>
      <c r="E47" s="7" t="s">
        <v>77</v>
      </c>
      <c r="F47" s="7">
        <v>924</v>
      </c>
      <c r="G47" s="7">
        <v>20</v>
      </c>
      <c r="H47" s="9">
        <v>2.1645021645021599E-2</v>
      </c>
      <c r="I47" s="7">
        <v>6</v>
      </c>
      <c r="J47" s="9">
        <f t="shared" si="0"/>
        <v>6.4935064935064939E-3</v>
      </c>
      <c r="K47" s="7">
        <v>1</v>
      </c>
    </row>
    <row r="48" spans="1:13" ht="19" customHeight="1" x14ac:dyDescent="0.25">
      <c r="A48" s="52">
        <v>44462.867361111108</v>
      </c>
      <c r="B48" s="7" t="s">
        <v>154</v>
      </c>
      <c r="C48" s="11" t="s">
        <v>182</v>
      </c>
      <c r="D48" s="7" t="s">
        <v>87</v>
      </c>
      <c r="E48" s="7" t="s">
        <v>78</v>
      </c>
      <c r="F48" s="7">
        <v>349</v>
      </c>
      <c r="G48" s="7">
        <v>20</v>
      </c>
      <c r="H48" s="9">
        <v>5.7306590257879597E-2</v>
      </c>
      <c r="I48" s="7">
        <v>0</v>
      </c>
      <c r="J48" s="9">
        <f t="shared" si="0"/>
        <v>0</v>
      </c>
      <c r="K48" s="7">
        <v>0</v>
      </c>
    </row>
    <row r="49" spans="1:11" ht="19" customHeight="1" x14ac:dyDescent="0.25">
      <c r="A49" s="52">
        <v>44463.601388888892</v>
      </c>
      <c r="B49" s="7" t="s">
        <v>155</v>
      </c>
      <c r="C49" s="11" t="s">
        <v>183</v>
      </c>
      <c r="D49" s="7" t="s">
        <v>87</v>
      </c>
      <c r="E49" s="7" t="s">
        <v>75</v>
      </c>
      <c r="F49" s="7">
        <v>182</v>
      </c>
      <c r="G49" s="7">
        <v>10</v>
      </c>
      <c r="H49" s="9">
        <v>5.4945054945054903E-2</v>
      </c>
      <c r="I49" s="7">
        <v>1</v>
      </c>
      <c r="J49" s="9">
        <f t="shared" si="0"/>
        <v>5.4945054945054949E-3</v>
      </c>
      <c r="K49" s="7">
        <v>0</v>
      </c>
    </row>
    <row r="50" spans="1:11" ht="19" customHeight="1" x14ac:dyDescent="0.25">
      <c r="A50" s="52">
        <v>44463.676388888889</v>
      </c>
      <c r="B50" s="7" t="s">
        <v>156</v>
      </c>
      <c r="C50" s="7" t="s">
        <v>184</v>
      </c>
      <c r="D50" s="7" t="s">
        <v>89</v>
      </c>
      <c r="E50" s="7" t="s">
        <v>77</v>
      </c>
      <c r="F50" s="7">
        <v>5477</v>
      </c>
      <c r="G50" s="7">
        <v>127</v>
      </c>
      <c r="H50" s="9">
        <v>2.3187876574767199E-2</v>
      </c>
      <c r="I50" s="7" t="s">
        <v>26</v>
      </c>
      <c r="J50" s="9" t="s">
        <v>26</v>
      </c>
      <c r="K50" s="7">
        <v>4</v>
      </c>
    </row>
    <row r="51" spans="1:11" ht="19" customHeight="1" x14ac:dyDescent="0.25">
      <c r="A51" s="52">
        <v>44467.796527777777</v>
      </c>
      <c r="B51" s="7" t="s">
        <v>157</v>
      </c>
      <c r="C51" s="11" t="s">
        <v>185</v>
      </c>
      <c r="D51" s="7" t="s">
        <v>91</v>
      </c>
      <c r="E51" s="7" t="s">
        <v>78</v>
      </c>
      <c r="F51" s="7">
        <v>1091</v>
      </c>
      <c r="G51" s="7">
        <v>41</v>
      </c>
      <c r="H51" s="9">
        <v>3.7580201649862498E-2</v>
      </c>
      <c r="I51" s="7" t="s">
        <v>26</v>
      </c>
      <c r="J51" s="9" t="s">
        <v>26</v>
      </c>
      <c r="K51" s="7">
        <v>3</v>
      </c>
    </row>
    <row r="52" spans="1:11" ht="19" customHeight="1" x14ac:dyDescent="0.25">
      <c r="A52" s="52">
        <v>44469.563888888886</v>
      </c>
      <c r="B52" s="7" t="s">
        <v>158</v>
      </c>
      <c r="C52" s="7" t="s">
        <v>186</v>
      </c>
      <c r="D52" s="7" t="s">
        <v>89</v>
      </c>
      <c r="E52" s="7" t="s">
        <v>76</v>
      </c>
      <c r="F52" s="7">
        <v>425</v>
      </c>
      <c r="G52" s="7">
        <v>9</v>
      </c>
      <c r="H52" s="9">
        <v>2.1176470588235199E-2</v>
      </c>
      <c r="I52" s="7" t="s">
        <v>26</v>
      </c>
      <c r="J52" s="9" t="s">
        <v>26</v>
      </c>
      <c r="K52" s="7">
        <v>1</v>
      </c>
    </row>
    <row r="53" spans="1:11" ht="19" customHeight="1" x14ac:dyDescent="0.25">
      <c r="A53" s="52">
        <v>44469.802083333336</v>
      </c>
      <c r="B53" s="7" t="s">
        <v>159</v>
      </c>
      <c r="C53" s="7" t="s">
        <v>187</v>
      </c>
      <c r="D53" s="7" t="s">
        <v>89</v>
      </c>
      <c r="E53" s="7" t="s">
        <v>76</v>
      </c>
      <c r="F53" s="7">
        <v>1002</v>
      </c>
      <c r="G53" s="7">
        <v>28</v>
      </c>
      <c r="H53" s="9">
        <v>2.7944111776447102E-2</v>
      </c>
      <c r="I53" s="7" t="s">
        <v>26</v>
      </c>
      <c r="J53" s="9" t="s">
        <v>26</v>
      </c>
      <c r="K53" s="7">
        <v>2</v>
      </c>
    </row>
    <row r="54" spans="1:11" ht="19" customHeight="1" x14ac:dyDescent="0.25">
      <c r="A54" s="52">
        <v>44470.677777777775</v>
      </c>
      <c r="B54" s="7" t="s">
        <v>190</v>
      </c>
      <c r="C54" s="7" t="s">
        <v>238</v>
      </c>
      <c r="D54" s="7" t="s">
        <v>89</v>
      </c>
      <c r="E54" s="7" t="s">
        <v>77</v>
      </c>
      <c r="F54" s="7">
        <v>1172</v>
      </c>
      <c r="G54" s="7">
        <v>24</v>
      </c>
      <c r="H54" s="9">
        <v>2.0477815699658699E-2</v>
      </c>
      <c r="I54" s="7" t="s">
        <v>26</v>
      </c>
      <c r="J54" s="9" t="s">
        <v>26</v>
      </c>
      <c r="K54" s="7">
        <v>0</v>
      </c>
    </row>
    <row r="55" spans="1:11" ht="19" customHeight="1" x14ac:dyDescent="0.25">
      <c r="A55" s="52">
        <v>44470.861111111109</v>
      </c>
      <c r="B55" s="7" t="s">
        <v>191</v>
      </c>
      <c r="C55" s="7" t="s">
        <v>239</v>
      </c>
      <c r="D55" s="7" t="s">
        <v>89</v>
      </c>
      <c r="E55" s="7" t="s">
        <v>76</v>
      </c>
      <c r="F55" s="7">
        <v>491</v>
      </c>
      <c r="G55" s="7">
        <v>8</v>
      </c>
      <c r="H55" s="9">
        <v>1.6293279022403202E-2</v>
      </c>
      <c r="I55" s="7" t="s">
        <v>26</v>
      </c>
      <c r="J55" s="9" t="s">
        <v>26</v>
      </c>
      <c r="K55" s="7">
        <v>1</v>
      </c>
    </row>
    <row r="56" spans="1:11" ht="19" customHeight="1" x14ac:dyDescent="0.25">
      <c r="A56" s="52">
        <v>44473.755555555559</v>
      </c>
      <c r="B56" s="7" t="s">
        <v>192</v>
      </c>
      <c r="C56" s="7" t="s">
        <v>240</v>
      </c>
      <c r="D56" s="7" t="s">
        <v>87</v>
      </c>
      <c r="E56" s="7" t="s">
        <v>75</v>
      </c>
      <c r="F56" s="7">
        <v>238</v>
      </c>
      <c r="G56" s="7">
        <v>16</v>
      </c>
      <c r="H56" s="9">
        <v>6.7226890756302504E-2</v>
      </c>
      <c r="I56" s="7">
        <v>3</v>
      </c>
      <c r="J56" s="9">
        <f t="shared" ref="J56:J94" si="1">I56/F56</f>
        <v>1.2605042016806723E-2</v>
      </c>
      <c r="K56" s="7">
        <v>0</v>
      </c>
    </row>
    <row r="57" spans="1:11" ht="19" customHeight="1" x14ac:dyDescent="0.25">
      <c r="A57" s="52">
        <v>44473.80972222222</v>
      </c>
      <c r="B57" s="7" t="s">
        <v>193</v>
      </c>
      <c r="C57" s="7" t="s">
        <v>241</v>
      </c>
      <c r="D57" s="7" t="s">
        <v>86</v>
      </c>
      <c r="E57" s="7" t="s">
        <v>78</v>
      </c>
      <c r="F57" s="7">
        <v>1911</v>
      </c>
      <c r="G57" s="7">
        <v>37</v>
      </c>
      <c r="H57" s="9">
        <v>1.9361590790162201E-2</v>
      </c>
      <c r="I57" s="7" t="s">
        <v>26</v>
      </c>
      <c r="J57" s="9" t="s">
        <v>26</v>
      </c>
      <c r="K57" s="7">
        <v>2</v>
      </c>
    </row>
    <row r="58" spans="1:11" ht="19" customHeight="1" x14ac:dyDescent="0.25">
      <c r="A58" s="52">
        <v>44474.580555555556</v>
      </c>
      <c r="B58" s="7" t="s">
        <v>194</v>
      </c>
      <c r="C58" s="7" t="s">
        <v>242</v>
      </c>
      <c r="D58" s="7" t="s">
        <v>91</v>
      </c>
      <c r="E58" s="7" t="s">
        <v>78</v>
      </c>
      <c r="F58" s="7">
        <v>576</v>
      </c>
      <c r="G58" s="7">
        <v>39</v>
      </c>
      <c r="H58" s="9">
        <v>6.7708333333333301E-2</v>
      </c>
      <c r="I58" s="7" t="s">
        <v>26</v>
      </c>
      <c r="J58" s="9" t="s">
        <v>26</v>
      </c>
      <c r="K58" s="7">
        <v>1</v>
      </c>
    </row>
    <row r="59" spans="1:11" ht="19" customHeight="1" x14ac:dyDescent="0.25">
      <c r="A59" s="52">
        <v>44474.872916666667</v>
      </c>
      <c r="B59" s="7" t="s">
        <v>195</v>
      </c>
      <c r="C59" s="7" t="s">
        <v>243</v>
      </c>
      <c r="D59" s="7" t="s">
        <v>89</v>
      </c>
      <c r="E59" s="7" t="s">
        <v>76</v>
      </c>
      <c r="F59" s="7">
        <v>371</v>
      </c>
      <c r="G59" s="7">
        <v>7</v>
      </c>
      <c r="H59" s="9">
        <v>1.8867924528301799E-2</v>
      </c>
      <c r="I59" s="7" t="s">
        <v>26</v>
      </c>
      <c r="J59" s="9" t="s">
        <v>26</v>
      </c>
      <c r="K59" s="7">
        <v>0</v>
      </c>
    </row>
    <row r="60" spans="1:11" ht="19" customHeight="1" x14ac:dyDescent="0.25">
      <c r="A60" s="52">
        <v>44475.568055555559</v>
      </c>
      <c r="B60" s="7" t="s">
        <v>196</v>
      </c>
      <c r="C60" s="11" t="s">
        <v>244</v>
      </c>
      <c r="D60" s="7" t="s">
        <v>87</v>
      </c>
      <c r="E60" s="7" t="s">
        <v>78</v>
      </c>
      <c r="F60" s="7">
        <v>260</v>
      </c>
      <c r="G60" s="7">
        <v>8</v>
      </c>
      <c r="H60" s="9">
        <v>3.0769230769230702E-2</v>
      </c>
      <c r="I60" s="7">
        <v>0</v>
      </c>
      <c r="J60" s="9">
        <f t="shared" si="1"/>
        <v>0</v>
      </c>
      <c r="K60" s="7">
        <v>0</v>
      </c>
    </row>
    <row r="61" spans="1:11" ht="19" customHeight="1" x14ac:dyDescent="0.25">
      <c r="A61" s="52">
        <v>44475.67083333333</v>
      </c>
      <c r="B61" s="7" t="s">
        <v>197</v>
      </c>
      <c r="C61" s="7" t="s">
        <v>245</v>
      </c>
      <c r="D61" s="7" t="s">
        <v>86</v>
      </c>
      <c r="E61" s="7" t="s">
        <v>77</v>
      </c>
      <c r="F61" s="7">
        <v>752</v>
      </c>
      <c r="G61" s="7">
        <v>39</v>
      </c>
      <c r="H61" s="9">
        <v>5.1861702127659497E-2</v>
      </c>
      <c r="I61" s="7" t="s">
        <v>26</v>
      </c>
      <c r="J61" s="9" t="s">
        <v>26</v>
      </c>
      <c r="K61" s="7">
        <v>1</v>
      </c>
    </row>
    <row r="62" spans="1:11" ht="19" customHeight="1" x14ac:dyDescent="0.25">
      <c r="A62" s="52">
        <v>44476.617361111108</v>
      </c>
      <c r="B62" s="7" t="s">
        <v>198</v>
      </c>
      <c r="C62" s="7" t="s">
        <v>246</v>
      </c>
      <c r="D62" s="7" t="s">
        <v>86</v>
      </c>
      <c r="E62" s="7" t="s">
        <v>77</v>
      </c>
      <c r="F62" s="7">
        <v>544</v>
      </c>
      <c r="G62" s="7">
        <v>6</v>
      </c>
      <c r="H62" s="9">
        <v>1.10294117647058E-2</v>
      </c>
      <c r="I62" s="7" t="s">
        <v>26</v>
      </c>
      <c r="J62" s="9" t="s">
        <v>26</v>
      </c>
      <c r="K62" s="7">
        <v>1</v>
      </c>
    </row>
    <row r="63" spans="1:11" ht="19" customHeight="1" x14ac:dyDescent="0.25">
      <c r="A63" s="52">
        <v>44476.75</v>
      </c>
      <c r="B63" s="7" t="s">
        <v>199</v>
      </c>
      <c r="C63" s="7" t="s">
        <v>247</v>
      </c>
      <c r="D63" s="7" t="s">
        <v>89</v>
      </c>
      <c r="E63" s="7" t="s">
        <v>76</v>
      </c>
      <c r="F63" s="7">
        <v>344</v>
      </c>
      <c r="G63" s="7">
        <v>7</v>
      </c>
      <c r="H63" s="9">
        <v>2.0348837209302299E-2</v>
      </c>
      <c r="I63" s="7" t="s">
        <v>26</v>
      </c>
      <c r="J63" s="9" t="s">
        <v>26</v>
      </c>
      <c r="K63" s="7">
        <v>0</v>
      </c>
    </row>
    <row r="64" spans="1:11" ht="19" customHeight="1" x14ac:dyDescent="0.25">
      <c r="A64" s="52">
        <v>44476.834027777775</v>
      </c>
      <c r="B64" s="7" t="s">
        <v>200</v>
      </c>
      <c r="C64" s="7" t="s">
        <v>248</v>
      </c>
      <c r="D64" s="7" t="s">
        <v>89</v>
      </c>
      <c r="E64" s="7" t="s">
        <v>76</v>
      </c>
      <c r="F64" s="7">
        <v>625</v>
      </c>
      <c r="G64" s="7">
        <v>30</v>
      </c>
      <c r="H64" s="9">
        <v>4.8000000000000001E-2</v>
      </c>
      <c r="I64" s="7" t="s">
        <v>26</v>
      </c>
      <c r="J64" s="9" t="s">
        <v>26</v>
      </c>
      <c r="K64" s="7">
        <v>1</v>
      </c>
    </row>
    <row r="65" spans="1:11" ht="19" customHeight="1" x14ac:dyDescent="0.25">
      <c r="A65" s="52">
        <v>44476.85</v>
      </c>
      <c r="B65" s="7" t="s">
        <v>201</v>
      </c>
      <c r="C65" s="7" t="s">
        <v>249</v>
      </c>
      <c r="D65" s="7" t="s">
        <v>89</v>
      </c>
      <c r="E65" s="7" t="s">
        <v>76</v>
      </c>
      <c r="F65" s="7">
        <v>321</v>
      </c>
      <c r="G65" s="7">
        <v>7</v>
      </c>
      <c r="H65" s="9">
        <v>2.1806853582554499E-2</v>
      </c>
      <c r="I65" s="7" t="s">
        <v>26</v>
      </c>
      <c r="J65" s="9" t="s">
        <v>26</v>
      </c>
      <c r="K65" s="7">
        <v>0</v>
      </c>
    </row>
    <row r="66" spans="1:11" ht="19" customHeight="1" x14ac:dyDescent="0.25">
      <c r="A66" s="52">
        <v>44477.113888888889</v>
      </c>
      <c r="B66" s="7" t="s">
        <v>202</v>
      </c>
      <c r="C66" s="7" t="s">
        <v>250</v>
      </c>
      <c r="D66" s="7" t="s">
        <v>188</v>
      </c>
      <c r="E66" s="7" t="s">
        <v>77</v>
      </c>
      <c r="F66" s="7">
        <v>69</v>
      </c>
      <c r="G66" s="7">
        <v>2</v>
      </c>
      <c r="H66" s="9">
        <v>2.8985507246376802E-2</v>
      </c>
      <c r="I66" s="7" t="s">
        <v>26</v>
      </c>
      <c r="J66" s="9" t="s">
        <v>26</v>
      </c>
      <c r="K66" s="7">
        <v>0</v>
      </c>
    </row>
    <row r="67" spans="1:11" ht="19" customHeight="1" x14ac:dyDescent="0.25">
      <c r="A67" s="52">
        <v>44477.580555555556</v>
      </c>
      <c r="B67" s="7" t="s">
        <v>203</v>
      </c>
      <c r="C67" s="7" t="s">
        <v>251</v>
      </c>
      <c r="D67" s="7" t="s">
        <v>89</v>
      </c>
      <c r="E67" s="7" t="s">
        <v>77</v>
      </c>
      <c r="F67" s="7">
        <v>4001</v>
      </c>
      <c r="G67" s="7">
        <v>37</v>
      </c>
      <c r="H67" s="9">
        <v>9.2476880779804992E-3</v>
      </c>
      <c r="I67" s="7" t="s">
        <v>26</v>
      </c>
      <c r="J67" s="9" t="s">
        <v>26</v>
      </c>
      <c r="K67" s="7">
        <v>0</v>
      </c>
    </row>
    <row r="68" spans="1:11" ht="19" customHeight="1" x14ac:dyDescent="0.25">
      <c r="A68" s="52">
        <v>44480.70208333333</v>
      </c>
      <c r="B68" s="7" t="s">
        <v>204</v>
      </c>
      <c r="C68" s="11" t="s">
        <v>252</v>
      </c>
      <c r="D68" s="7" t="s">
        <v>89</v>
      </c>
      <c r="E68" s="7" t="s">
        <v>78</v>
      </c>
      <c r="F68" s="7">
        <v>410</v>
      </c>
      <c r="G68" s="7">
        <v>20</v>
      </c>
      <c r="H68" s="9">
        <v>4.8780487804878002E-2</v>
      </c>
      <c r="I68" s="7" t="s">
        <v>26</v>
      </c>
      <c r="J68" s="9" t="s">
        <v>26</v>
      </c>
      <c r="K68" s="7">
        <v>1</v>
      </c>
    </row>
    <row r="69" spans="1:11" ht="19" customHeight="1" x14ac:dyDescent="0.25">
      <c r="A69" s="52">
        <v>44481.747916666667</v>
      </c>
      <c r="B69" s="7" t="s">
        <v>205</v>
      </c>
      <c r="C69" s="7" t="s">
        <v>253</v>
      </c>
      <c r="D69" s="7" t="s">
        <v>89</v>
      </c>
      <c r="E69" s="7" t="s">
        <v>76</v>
      </c>
      <c r="F69" s="7">
        <v>960</v>
      </c>
      <c r="G69" s="7">
        <v>25</v>
      </c>
      <c r="H69" s="9">
        <v>2.6041666666666598E-2</v>
      </c>
      <c r="I69" s="7" t="s">
        <v>26</v>
      </c>
      <c r="J69" s="9" t="s">
        <v>26</v>
      </c>
      <c r="K69" s="7">
        <v>3</v>
      </c>
    </row>
    <row r="70" spans="1:11" ht="19" customHeight="1" x14ac:dyDescent="0.25">
      <c r="A70" s="52">
        <v>44481.866666666669</v>
      </c>
      <c r="B70" s="7" t="s">
        <v>206</v>
      </c>
      <c r="C70" s="7" t="s">
        <v>254</v>
      </c>
      <c r="D70" s="7" t="s">
        <v>89</v>
      </c>
      <c r="E70" s="7" t="s">
        <v>76</v>
      </c>
      <c r="F70" s="7">
        <v>529</v>
      </c>
      <c r="G70" s="7">
        <v>43</v>
      </c>
      <c r="H70" s="9">
        <v>8.1285444234404494E-2</v>
      </c>
      <c r="I70" s="7" t="s">
        <v>26</v>
      </c>
      <c r="J70" s="9" t="s">
        <v>26</v>
      </c>
      <c r="K70" s="7">
        <v>2</v>
      </c>
    </row>
    <row r="71" spans="1:11" ht="19" customHeight="1" x14ac:dyDescent="0.25">
      <c r="A71" s="52">
        <v>44482.536805555559</v>
      </c>
      <c r="B71" s="7" t="s">
        <v>207</v>
      </c>
      <c r="C71" s="11" t="s">
        <v>255</v>
      </c>
      <c r="D71" s="7" t="s">
        <v>91</v>
      </c>
      <c r="E71" s="7" t="s">
        <v>78</v>
      </c>
      <c r="F71" s="7">
        <v>1083</v>
      </c>
      <c r="G71" s="7">
        <v>52</v>
      </c>
      <c r="H71" s="9">
        <v>4.8014773776546602E-2</v>
      </c>
      <c r="I71" s="7" t="s">
        <v>26</v>
      </c>
      <c r="J71" s="9" t="s">
        <v>26</v>
      </c>
      <c r="K71" s="7">
        <v>2</v>
      </c>
    </row>
    <row r="72" spans="1:11" ht="19" customHeight="1" x14ac:dyDescent="0.25">
      <c r="A72" s="52">
        <v>44482.771527777775</v>
      </c>
      <c r="B72" s="7" t="s">
        <v>208</v>
      </c>
      <c r="C72" s="11" t="s">
        <v>256</v>
      </c>
      <c r="D72" s="7" t="s">
        <v>87</v>
      </c>
      <c r="E72" s="7" t="s">
        <v>77</v>
      </c>
      <c r="F72" s="7">
        <v>190</v>
      </c>
      <c r="G72" s="7">
        <v>5</v>
      </c>
      <c r="H72" s="9">
        <v>2.6315789473684199E-2</v>
      </c>
      <c r="I72" s="7" t="s">
        <v>26</v>
      </c>
      <c r="J72" s="9" t="s">
        <v>26</v>
      </c>
      <c r="K72" s="7">
        <v>0</v>
      </c>
    </row>
    <row r="73" spans="1:11" ht="19" customHeight="1" x14ac:dyDescent="0.25">
      <c r="A73" s="52">
        <v>44483.53402777778</v>
      </c>
      <c r="B73" s="7" t="s">
        <v>209</v>
      </c>
      <c r="C73" s="7" t="s">
        <v>257</v>
      </c>
      <c r="D73" s="7" t="s">
        <v>89</v>
      </c>
      <c r="E73" s="7" t="s">
        <v>76</v>
      </c>
      <c r="F73" s="7">
        <v>1198</v>
      </c>
      <c r="G73" s="7">
        <v>18</v>
      </c>
      <c r="H73" s="9">
        <v>1.5025041736227001E-2</v>
      </c>
      <c r="I73" s="7" t="s">
        <v>26</v>
      </c>
      <c r="J73" s="9" t="s">
        <v>26</v>
      </c>
      <c r="K73" s="7">
        <v>1</v>
      </c>
    </row>
    <row r="74" spans="1:11" ht="19" customHeight="1" x14ac:dyDescent="0.25">
      <c r="A74" s="52">
        <v>44484.574305555558</v>
      </c>
      <c r="B74" s="7" t="s">
        <v>210</v>
      </c>
      <c r="C74" s="7" t="s">
        <v>258</v>
      </c>
      <c r="D74" s="7" t="s">
        <v>89</v>
      </c>
      <c r="E74" s="7" t="s">
        <v>77</v>
      </c>
      <c r="F74" s="7">
        <v>271</v>
      </c>
      <c r="G74" s="7">
        <v>9</v>
      </c>
      <c r="H74" s="9">
        <v>3.3210332103321E-2</v>
      </c>
      <c r="I74" s="7" t="s">
        <v>26</v>
      </c>
      <c r="J74" s="9" t="s">
        <v>26</v>
      </c>
      <c r="K74" s="7">
        <v>0</v>
      </c>
    </row>
    <row r="75" spans="1:11" ht="19" customHeight="1" x14ac:dyDescent="0.25">
      <c r="A75" s="52">
        <v>44484.586805555555</v>
      </c>
      <c r="B75" s="7" t="s">
        <v>211</v>
      </c>
      <c r="C75" s="7" t="s">
        <v>259</v>
      </c>
      <c r="D75" s="7" t="s">
        <v>89</v>
      </c>
      <c r="E75" s="7" t="s">
        <v>75</v>
      </c>
      <c r="F75" s="7">
        <v>985</v>
      </c>
      <c r="G75" s="7">
        <v>29</v>
      </c>
      <c r="H75" s="9">
        <v>2.94416243654822E-2</v>
      </c>
      <c r="I75" s="7" t="s">
        <v>26</v>
      </c>
      <c r="J75" s="9" t="s">
        <v>26</v>
      </c>
      <c r="K75" s="7">
        <v>1</v>
      </c>
    </row>
    <row r="76" spans="1:11" ht="19" customHeight="1" x14ac:dyDescent="0.25">
      <c r="A76" s="52">
        <v>44484.789583333331</v>
      </c>
      <c r="B76" s="7" t="s">
        <v>212</v>
      </c>
      <c r="C76" s="7" t="s">
        <v>260</v>
      </c>
      <c r="D76" s="7" t="s">
        <v>89</v>
      </c>
      <c r="E76" s="7" t="s">
        <v>76</v>
      </c>
      <c r="F76" s="7">
        <v>420</v>
      </c>
      <c r="G76" s="7">
        <v>13</v>
      </c>
      <c r="H76" s="9">
        <v>3.0952380952380901E-2</v>
      </c>
      <c r="I76" s="7" t="s">
        <v>26</v>
      </c>
      <c r="J76" s="9" t="s">
        <v>26</v>
      </c>
      <c r="K76" s="7">
        <v>0</v>
      </c>
    </row>
    <row r="77" spans="1:11" ht="19" customHeight="1" x14ac:dyDescent="0.25">
      <c r="A77" s="52">
        <v>44488.593055555553</v>
      </c>
      <c r="B77" s="7" t="s">
        <v>213</v>
      </c>
      <c r="C77" s="7" t="s">
        <v>261</v>
      </c>
      <c r="D77" s="7" t="s">
        <v>89</v>
      </c>
      <c r="E77" s="7" t="s">
        <v>76</v>
      </c>
      <c r="F77" s="7">
        <v>918</v>
      </c>
      <c r="G77" s="7">
        <v>76</v>
      </c>
      <c r="H77" s="9">
        <v>8.2788671023965102E-2</v>
      </c>
      <c r="I77" s="7" t="s">
        <v>26</v>
      </c>
      <c r="J77" s="9" t="s">
        <v>26</v>
      </c>
      <c r="K77" s="7">
        <v>4</v>
      </c>
    </row>
    <row r="78" spans="1:11" ht="19" customHeight="1" x14ac:dyDescent="0.25">
      <c r="A78" s="52">
        <v>44488.709722222222</v>
      </c>
      <c r="B78" s="7" t="s">
        <v>214</v>
      </c>
      <c r="C78" s="7" t="s">
        <v>262</v>
      </c>
      <c r="D78" s="7" t="s">
        <v>89</v>
      </c>
      <c r="E78" s="7" t="s">
        <v>76</v>
      </c>
      <c r="F78" s="7">
        <v>917</v>
      </c>
      <c r="G78" s="7">
        <v>52</v>
      </c>
      <c r="H78" s="9">
        <v>5.6706652126499398E-2</v>
      </c>
      <c r="I78" s="7" t="s">
        <v>26</v>
      </c>
      <c r="J78" s="9" t="s">
        <v>26</v>
      </c>
      <c r="K78" s="7">
        <v>2</v>
      </c>
    </row>
    <row r="79" spans="1:11" ht="19" customHeight="1" x14ac:dyDescent="0.25">
      <c r="A79" s="52">
        <v>44488.754861111112</v>
      </c>
      <c r="B79" s="7" t="s">
        <v>215</v>
      </c>
      <c r="C79" s="7" t="s">
        <v>263</v>
      </c>
      <c r="D79" s="7" t="s">
        <v>86</v>
      </c>
      <c r="E79" s="7" t="s">
        <v>77</v>
      </c>
      <c r="F79" s="7">
        <v>387</v>
      </c>
      <c r="G79" s="7">
        <v>6</v>
      </c>
      <c r="H79" s="9">
        <v>1.5503875968992199E-2</v>
      </c>
      <c r="I79" s="7" t="s">
        <v>26</v>
      </c>
      <c r="J79" s="9" t="s">
        <v>26</v>
      </c>
      <c r="K79" s="7">
        <v>0</v>
      </c>
    </row>
    <row r="80" spans="1:11" ht="19" customHeight="1" x14ac:dyDescent="0.25">
      <c r="A80" s="52">
        <v>44488.770138888889</v>
      </c>
      <c r="B80" s="7" t="s">
        <v>216</v>
      </c>
      <c r="C80" s="7" t="s">
        <v>264</v>
      </c>
      <c r="D80" s="7" t="s">
        <v>89</v>
      </c>
      <c r="E80" s="7" t="s">
        <v>76</v>
      </c>
      <c r="F80" s="7">
        <v>343</v>
      </c>
      <c r="G80" s="7">
        <v>8</v>
      </c>
      <c r="H80" s="9">
        <v>2.3323615160349798E-2</v>
      </c>
      <c r="I80" s="7" t="s">
        <v>26</v>
      </c>
      <c r="J80" s="9" t="s">
        <v>26</v>
      </c>
      <c r="K80" s="7">
        <v>0</v>
      </c>
    </row>
    <row r="81" spans="1:11" ht="19" customHeight="1" x14ac:dyDescent="0.25">
      <c r="A81" s="52">
        <v>44488.841666666667</v>
      </c>
      <c r="B81" s="7" t="s">
        <v>217</v>
      </c>
      <c r="C81" s="7" t="s">
        <v>265</v>
      </c>
      <c r="D81" s="7" t="s">
        <v>89</v>
      </c>
      <c r="E81" s="7" t="s">
        <v>76</v>
      </c>
      <c r="F81" s="7">
        <v>408</v>
      </c>
      <c r="G81" s="7">
        <v>16</v>
      </c>
      <c r="H81" s="9">
        <v>3.9215686274509803E-2</v>
      </c>
      <c r="I81" s="7" t="s">
        <v>26</v>
      </c>
      <c r="J81" s="9" t="s">
        <v>26</v>
      </c>
      <c r="K81" s="7">
        <v>1</v>
      </c>
    </row>
    <row r="82" spans="1:11" ht="19" customHeight="1" x14ac:dyDescent="0.25">
      <c r="A82" s="52">
        <v>44488.856944444444</v>
      </c>
      <c r="B82" s="7" t="s">
        <v>218</v>
      </c>
      <c r="C82" s="11" t="s">
        <v>266</v>
      </c>
      <c r="D82" s="7" t="s">
        <v>87</v>
      </c>
      <c r="E82" s="7" t="s">
        <v>75</v>
      </c>
      <c r="F82" s="7">
        <v>474</v>
      </c>
      <c r="G82" s="7">
        <v>24</v>
      </c>
      <c r="H82" s="9">
        <v>5.0632911392405E-2</v>
      </c>
      <c r="I82" s="7">
        <v>4</v>
      </c>
      <c r="J82" s="9">
        <f t="shared" si="1"/>
        <v>8.4388185654008432E-3</v>
      </c>
      <c r="K82" s="7">
        <v>2</v>
      </c>
    </row>
    <row r="83" spans="1:11" ht="19" customHeight="1" x14ac:dyDescent="0.25">
      <c r="A83" s="52">
        <v>44489.523611111108</v>
      </c>
      <c r="B83" s="7" t="s">
        <v>219</v>
      </c>
      <c r="C83" s="7" t="s">
        <v>267</v>
      </c>
      <c r="D83" s="7" t="s">
        <v>87</v>
      </c>
      <c r="E83" s="7" t="s">
        <v>78</v>
      </c>
      <c r="F83" s="7">
        <v>1495</v>
      </c>
      <c r="G83" s="7">
        <v>26</v>
      </c>
      <c r="H83" s="9">
        <v>1.7391304347826E-2</v>
      </c>
      <c r="I83" s="7">
        <v>9</v>
      </c>
      <c r="J83" s="9">
        <f t="shared" si="1"/>
        <v>6.0200668896321068E-3</v>
      </c>
      <c r="K83" s="7">
        <v>2</v>
      </c>
    </row>
    <row r="84" spans="1:11" ht="19" customHeight="1" x14ac:dyDescent="0.25">
      <c r="A84" s="52">
        <v>44490.546527777777</v>
      </c>
      <c r="B84" s="7" t="s">
        <v>220</v>
      </c>
      <c r="C84" s="7" t="s">
        <v>268</v>
      </c>
      <c r="D84" s="7" t="s">
        <v>89</v>
      </c>
      <c r="E84" s="7" t="s">
        <v>76</v>
      </c>
      <c r="F84" s="7">
        <v>744</v>
      </c>
      <c r="G84" s="7">
        <v>22</v>
      </c>
      <c r="H84" s="9">
        <v>2.9569892473118201E-2</v>
      </c>
      <c r="I84" s="7" t="s">
        <v>26</v>
      </c>
      <c r="J84" s="9" t="s">
        <v>26</v>
      </c>
      <c r="K84" s="7">
        <v>4</v>
      </c>
    </row>
    <row r="85" spans="1:11" ht="19" customHeight="1" x14ac:dyDescent="0.25">
      <c r="A85" s="52">
        <v>44490.558333333334</v>
      </c>
      <c r="B85" s="7" t="s">
        <v>221</v>
      </c>
      <c r="C85" s="11" t="s">
        <v>269</v>
      </c>
      <c r="D85" s="7" t="s">
        <v>87</v>
      </c>
      <c r="E85" s="7" t="s">
        <v>75</v>
      </c>
      <c r="F85" s="7">
        <v>151</v>
      </c>
      <c r="G85" s="7">
        <v>7</v>
      </c>
      <c r="H85" s="9">
        <v>4.6357615894039701E-2</v>
      </c>
      <c r="I85" s="7">
        <v>1</v>
      </c>
      <c r="J85" s="9">
        <f t="shared" si="1"/>
        <v>6.6225165562913907E-3</v>
      </c>
      <c r="K85" s="7">
        <v>0</v>
      </c>
    </row>
    <row r="86" spans="1:11" ht="19" customHeight="1" x14ac:dyDescent="0.25">
      <c r="A86" s="52">
        <v>44490.881249999999</v>
      </c>
      <c r="B86" s="7" t="s">
        <v>222</v>
      </c>
      <c r="C86" s="11" t="s">
        <v>270</v>
      </c>
      <c r="D86" s="7" t="s">
        <v>91</v>
      </c>
      <c r="E86" s="7" t="s">
        <v>78</v>
      </c>
      <c r="F86" s="7">
        <v>1292</v>
      </c>
      <c r="G86" s="7">
        <v>61</v>
      </c>
      <c r="H86" s="9">
        <v>4.7213622291021599E-2</v>
      </c>
      <c r="I86" s="7" t="s">
        <v>26</v>
      </c>
      <c r="J86" s="9" t="s">
        <v>26</v>
      </c>
      <c r="K86" s="7">
        <v>3</v>
      </c>
    </row>
    <row r="87" spans="1:11" ht="19" customHeight="1" x14ac:dyDescent="0.25">
      <c r="A87" s="52">
        <v>44491.570833333331</v>
      </c>
      <c r="B87" s="7" t="s">
        <v>223</v>
      </c>
      <c r="C87" s="7" t="s">
        <v>271</v>
      </c>
      <c r="D87" s="7" t="s">
        <v>89</v>
      </c>
      <c r="E87" s="7" t="s">
        <v>76</v>
      </c>
      <c r="F87" s="7">
        <v>1390</v>
      </c>
      <c r="G87" s="7">
        <v>37</v>
      </c>
      <c r="H87" s="9">
        <v>2.6618705035971201E-2</v>
      </c>
      <c r="I87" s="7" t="s">
        <v>26</v>
      </c>
      <c r="J87" s="9" t="s">
        <v>26</v>
      </c>
      <c r="K87" s="7">
        <v>3</v>
      </c>
    </row>
    <row r="88" spans="1:11" ht="19" customHeight="1" x14ac:dyDescent="0.25">
      <c r="A88" s="52">
        <v>44491.592361111114</v>
      </c>
      <c r="B88" s="7" t="s">
        <v>224</v>
      </c>
      <c r="C88" s="7" t="s">
        <v>272</v>
      </c>
      <c r="D88" s="7" t="s">
        <v>89</v>
      </c>
      <c r="E88" s="7" t="s">
        <v>76</v>
      </c>
      <c r="F88" s="7">
        <v>376</v>
      </c>
      <c r="G88" s="7">
        <v>9</v>
      </c>
      <c r="H88" s="9">
        <v>2.3936170212765898E-2</v>
      </c>
      <c r="I88" s="7" t="s">
        <v>26</v>
      </c>
      <c r="J88" s="9" t="s">
        <v>26</v>
      </c>
      <c r="K88" s="7">
        <v>0</v>
      </c>
    </row>
    <row r="89" spans="1:11" ht="19" customHeight="1" x14ac:dyDescent="0.25">
      <c r="A89" s="52">
        <v>44491.88958333333</v>
      </c>
      <c r="B89" s="7" t="s">
        <v>225</v>
      </c>
      <c r="C89" s="11" t="s">
        <v>273</v>
      </c>
      <c r="D89" s="7" t="s">
        <v>90</v>
      </c>
      <c r="E89" s="7" t="s">
        <v>75</v>
      </c>
      <c r="F89" s="7">
        <v>422</v>
      </c>
      <c r="G89" s="7">
        <v>40</v>
      </c>
      <c r="H89" s="9">
        <v>9.4786729857819899E-2</v>
      </c>
      <c r="I89" s="7">
        <v>10</v>
      </c>
      <c r="J89" s="9">
        <f t="shared" si="1"/>
        <v>2.3696682464454975E-2</v>
      </c>
      <c r="K89" s="7">
        <v>3</v>
      </c>
    </row>
    <row r="90" spans="1:11" ht="19" customHeight="1" x14ac:dyDescent="0.25">
      <c r="A90" s="52">
        <v>44495.030555555553</v>
      </c>
      <c r="B90" s="7" t="s">
        <v>226</v>
      </c>
      <c r="C90" s="7" t="s">
        <v>274</v>
      </c>
      <c r="D90" s="7" t="s">
        <v>188</v>
      </c>
      <c r="E90" s="7" t="s">
        <v>75</v>
      </c>
      <c r="F90" s="7">
        <v>387</v>
      </c>
      <c r="G90" s="7">
        <v>4</v>
      </c>
      <c r="H90" s="9">
        <v>1.0335917312661499E-2</v>
      </c>
      <c r="I90" s="7" t="s">
        <v>26</v>
      </c>
      <c r="J90" s="9" t="s">
        <v>26</v>
      </c>
      <c r="K90" s="7">
        <v>0</v>
      </c>
    </row>
    <row r="91" spans="1:11" ht="19" customHeight="1" x14ac:dyDescent="0.25">
      <c r="A91" s="52">
        <v>44495.5625</v>
      </c>
      <c r="B91" s="7" t="s">
        <v>227</v>
      </c>
      <c r="C91" s="7" t="s">
        <v>275</v>
      </c>
      <c r="D91" s="7" t="s">
        <v>89</v>
      </c>
      <c r="E91" s="7" t="s">
        <v>76</v>
      </c>
      <c r="F91" s="7">
        <v>5313</v>
      </c>
      <c r="G91" s="7">
        <v>32</v>
      </c>
      <c r="H91" s="9">
        <v>6.0229625447016698E-3</v>
      </c>
      <c r="I91" s="7" t="s">
        <v>26</v>
      </c>
      <c r="J91" s="9" t="s">
        <v>26</v>
      </c>
      <c r="K91" s="7">
        <v>0</v>
      </c>
    </row>
    <row r="92" spans="1:11" ht="19" customHeight="1" x14ac:dyDescent="0.25">
      <c r="A92" s="52">
        <v>44495.59097222222</v>
      </c>
      <c r="B92" s="7" t="s">
        <v>228</v>
      </c>
      <c r="C92" s="7" t="s">
        <v>276</v>
      </c>
      <c r="D92" s="7" t="s">
        <v>90</v>
      </c>
      <c r="E92" s="7" t="s">
        <v>78</v>
      </c>
      <c r="F92" s="7">
        <v>575</v>
      </c>
      <c r="G92" s="7">
        <v>18</v>
      </c>
      <c r="H92" s="9">
        <v>3.1304347826086897E-2</v>
      </c>
      <c r="I92" s="7">
        <v>1</v>
      </c>
      <c r="J92" s="9">
        <f t="shared" si="1"/>
        <v>1.7391304347826088E-3</v>
      </c>
      <c r="K92" s="7">
        <v>0</v>
      </c>
    </row>
    <row r="93" spans="1:11" ht="19" customHeight="1" x14ac:dyDescent="0.25">
      <c r="A93" s="52">
        <v>44495.668749999997</v>
      </c>
      <c r="B93" s="7" t="s">
        <v>229</v>
      </c>
      <c r="C93" s="7" t="s">
        <v>277</v>
      </c>
      <c r="D93" s="7" t="s">
        <v>87</v>
      </c>
      <c r="E93" s="7" t="s">
        <v>78</v>
      </c>
      <c r="F93" s="7">
        <v>477</v>
      </c>
      <c r="G93" s="7">
        <v>13</v>
      </c>
      <c r="H93" s="9">
        <v>2.7253668763102701E-2</v>
      </c>
      <c r="I93" s="7">
        <v>0</v>
      </c>
      <c r="J93" s="9">
        <f t="shared" si="1"/>
        <v>0</v>
      </c>
      <c r="K93" s="7">
        <v>0</v>
      </c>
    </row>
    <row r="94" spans="1:11" ht="19" customHeight="1" x14ac:dyDescent="0.25">
      <c r="A94" s="52">
        <v>44495.871527777781</v>
      </c>
      <c r="B94" s="7" t="s">
        <v>230</v>
      </c>
      <c r="C94" s="11" t="s">
        <v>278</v>
      </c>
      <c r="D94" s="7" t="s">
        <v>87</v>
      </c>
      <c r="E94" s="7" t="s">
        <v>75</v>
      </c>
      <c r="F94" s="7">
        <v>266</v>
      </c>
      <c r="G94" s="7">
        <v>13</v>
      </c>
      <c r="H94" s="9">
        <v>4.8872180451127803E-2</v>
      </c>
      <c r="I94" s="7">
        <v>1</v>
      </c>
      <c r="J94" s="9">
        <f t="shared" si="1"/>
        <v>3.7593984962406013E-3</v>
      </c>
      <c r="K94" s="7">
        <v>0</v>
      </c>
    </row>
    <row r="95" spans="1:11" ht="19" customHeight="1" x14ac:dyDescent="0.25">
      <c r="A95" s="52">
        <v>44496.645833333336</v>
      </c>
      <c r="B95" s="7" t="s">
        <v>231</v>
      </c>
      <c r="C95" s="7" t="s">
        <v>279</v>
      </c>
      <c r="D95" s="7" t="s">
        <v>86</v>
      </c>
      <c r="E95" s="7" t="s">
        <v>75</v>
      </c>
      <c r="F95" s="7">
        <v>744</v>
      </c>
      <c r="G95" s="7">
        <v>22</v>
      </c>
      <c r="H95" s="9">
        <v>2.9569892473118201E-2</v>
      </c>
      <c r="I95" s="7" t="s">
        <v>26</v>
      </c>
      <c r="J95" s="9" t="s">
        <v>26</v>
      </c>
      <c r="K95" s="7">
        <v>0</v>
      </c>
    </row>
    <row r="96" spans="1:11" ht="19" customHeight="1" x14ac:dyDescent="0.25">
      <c r="A96" s="52">
        <v>44496.775000000001</v>
      </c>
      <c r="B96" s="7" t="s">
        <v>232</v>
      </c>
      <c r="C96" s="7" t="s">
        <v>280</v>
      </c>
      <c r="D96" s="7" t="s">
        <v>89</v>
      </c>
      <c r="E96" s="7" t="s">
        <v>76</v>
      </c>
      <c r="F96" s="7">
        <v>261</v>
      </c>
      <c r="G96" s="7">
        <v>5</v>
      </c>
      <c r="H96" s="9">
        <v>1.91570881226053E-2</v>
      </c>
      <c r="I96" s="7" t="s">
        <v>26</v>
      </c>
      <c r="J96" s="9" t="s">
        <v>26</v>
      </c>
      <c r="K96" s="7">
        <v>0</v>
      </c>
    </row>
    <row r="97" spans="1:12" ht="19" customHeight="1" x14ac:dyDescent="0.25">
      <c r="A97" s="52">
        <v>44497.574305555558</v>
      </c>
      <c r="B97" s="7" t="s">
        <v>233</v>
      </c>
      <c r="C97" s="7" t="s">
        <v>281</v>
      </c>
      <c r="D97" s="7" t="s">
        <v>89</v>
      </c>
      <c r="E97" s="7" t="s">
        <v>76</v>
      </c>
      <c r="F97" s="7">
        <v>342</v>
      </c>
      <c r="G97" s="7">
        <v>11</v>
      </c>
      <c r="H97" s="9">
        <v>3.2163742690058401E-2</v>
      </c>
      <c r="I97" s="7" t="s">
        <v>26</v>
      </c>
      <c r="J97" s="9" t="s">
        <v>26</v>
      </c>
      <c r="K97" s="7">
        <v>1</v>
      </c>
    </row>
    <row r="98" spans="1:12" ht="19" customHeight="1" x14ac:dyDescent="0.25">
      <c r="A98" s="52">
        <v>44497.701388888891</v>
      </c>
      <c r="B98" s="7" t="s">
        <v>234</v>
      </c>
      <c r="C98" s="7" t="s">
        <v>282</v>
      </c>
      <c r="D98" s="7" t="s">
        <v>89</v>
      </c>
      <c r="E98" s="7" t="s">
        <v>76</v>
      </c>
      <c r="F98" s="7">
        <v>769</v>
      </c>
      <c r="G98" s="7">
        <v>9</v>
      </c>
      <c r="H98" s="9">
        <v>1.17035110533159E-2</v>
      </c>
      <c r="I98" s="7" t="s">
        <v>26</v>
      </c>
      <c r="J98" s="9" t="s">
        <v>26</v>
      </c>
      <c r="K98" s="7">
        <v>1</v>
      </c>
    </row>
    <row r="99" spans="1:12" ht="19" customHeight="1" x14ac:dyDescent="0.25">
      <c r="A99" s="52">
        <v>44498.709722222222</v>
      </c>
      <c r="B99" s="7" t="s">
        <v>235</v>
      </c>
      <c r="C99" s="7" t="s">
        <v>283</v>
      </c>
      <c r="D99" s="7" t="s">
        <v>86</v>
      </c>
      <c r="E99" s="7" t="s">
        <v>75</v>
      </c>
      <c r="F99" s="7">
        <v>965</v>
      </c>
      <c r="G99" s="7">
        <v>36</v>
      </c>
      <c r="H99" s="9">
        <v>3.7305699481865198E-2</v>
      </c>
      <c r="I99" s="7" t="s">
        <v>26</v>
      </c>
      <c r="J99" s="9" t="s">
        <v>26</v>
      </c>
      <c r="K99" s="7">
        <v>2</v>
      </c>
    </row>
    <row r="100" spans="1:12" ht="19" customHeight="1" x14ac:dyDescent="0.25">
      <c r="A100" s="52">
        <v>44498.724305555559</v>
      </c>
      <c r="B100" s="7" t="s">
        <v>236</v>
      </c>
      <c r="C100" s="7" t="s">
        <v>284</v>
      </c>
      <c r="D100" s="7" t="s">
        <v>86</v>
      </c>
      <c r="E100" s="7" t="s">
        <v>75</v>
      </c>
      <c r="F100" s="7">
        <v>406</v>
      </c>
      <c r="G100" s="7">
        <v>11</v>
      </c>
      <c r="H100" s="9">
        <v>2.7093596059113299E-2</v>
      </c>
      <c r="I100" s="7" t="s">
        <v>26</v>
      </c>
      <c r="J100" s="9" t="s">
        <v>26</v>
      </c>
      <c r="K100" s="7">
        <v>0</v>
      </c>
    </row>
    <row r="101" spans="1:12" ht="19" customHeight="1" x14ac:dyDescent="0.25">
      <c r="A101" s="52">
        <v>44499.038194444445</v>
      </c>
      <c r="B101" s="7" t="s">
        <v>237</v>
      </c>
      <c r="C101" s="11" t="s">
        <v>285</v>
      </c>
      <c r="D101" s="7" t="s">
        <v>89</v>
      </c>
      <c r="E101" s="7" t="s">
        <v>76</v>
      </c>
      <c r="F101" s="7">
        <v>242</v>
      </c>
      <c r="G101" s="7">
        <v>10</v>
      </c>
      <c r="H101" s="9">
        <v>4.1322314049586702E-2</v>
      </c>
      <c r="I101" s="7" t="s">
        <v>26</v>
      </c>
      <c r="J101" s="9" t="s">
        <v>26</v>
      </c>
      <c r="K101" s="7">
        <v>0</v>
      </c>
    </row>
    <row r="106" spans="1:12" ht="19" customHeight="1" x14ac:dyDescent="0.25">
      <c r="L106" s="9"/>
    </row>
  </sheetData>
  <autoFilter ref="C1:E101" xr:uid="{17A49726-8EC6-EC4B-BAB6-9D3BB8554F2A}"/>
  <sortState xmlns:xlrd2="http://schemas.microsoft.com/office/spreadsheetml/2017/richdata2" ref="A2:K26">
    <sortCondition ref="A1:A26"/>
  </sortState>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80CD3-5F14-8B41-B4CF-DF7FA3648E79}">
  <dimension ref="A1:M45"/>
  <sheetViews>
    <sheetView workbookViewId="0">
      <selection activeCell="L2" sqref="L2"/>
    </sheetView>
  </sheetViews>
  <sheetFormatPr baseColWidth="10" defaultRowHeight="19" x14ac:dyDescent="0.25"/>
  <cols>
    <col min="1" max="1" width="17.83203125" style="1" customWidth="1"/>
    <col min="2" max="2" width="15.5" style="1" customWidth="1"/>
    <col min="3" max="3" width="17.5" style="1" customWidth="1"/>
    <col min="4" max="4" width="16.33203125" style="1" customWidth="1"/>
    <col min="5" max="5" width="21.83203125" style="1" customWidth="1"/>
    <col min="6" max="6" width="14.6640625" style="7" customWidth="1"/>
    <col min="7" max="7" width="15.6640625" style="7" customWidth="1"/>
    <col min="8" max="8" width="19.1640625" style="7" customWidth="1"/>
    <col min="9" max="9" width="13" style="17" customWidth="1"/>
    <col min="10" max="10" width="24.83203125" style="7" customWidth="1"/>
    <col min="11" max="11" width="12" style="1" customWidth="1"/>
    <col min="12" max="16384" width="10.83203125" style="1"/>
  </cols>
  <sheetData>
    <row r="1" spans="1:13" s="15" customFormat="1" x14ac:dyDescent="0.25">
      <c r="A1" s="14" t="s">
        <v>14</v>
      </c>
      <c r="B1" s="14" t="s">
        <v>15</v>
      </c>
      <c r="C1" s="14" t="s">
        <v>16</v>
      </c>
      <c r="D1" s="14" t="s">
        <v>23</v>
      </c>
      <c r="E1" s="14" t="s">
        <v>24</v>
      </c>
      <c r="F1" s="12" t="s">
        <v>17</v>
      </c>
      <c r="G1" s="12" t="s">
        <v>25</v>
      </c>
      <c r="H1" s="12" t="s">
        <v>18</v>
      </c>
      <c r="I1" s="16" t="s">
        <v>74</v>
      </c>
      <c r="J1" s="12" t="s">
        <v>20</v>
      </c>
      <c r="K1" s="14" t="s">
        <v>21</v>
      </c>
    </row>
    <row r="2" spans="1:13" x14ac:dyDescent="0.25">
      <c r="A2" s="1" t="s">
        <v>79</v>
      </c>
      <c r="B2" s="1" t="s">
        <v>81</v>
      </c>
      <c r="C2" s="1" t="s">
        <v>82</v>
      </c>
      <c r="D2" s="1" t="s">
        <v>90</v>
      </c>
      <c r="E2" s="1" t="s">
        <v>78</v>
      </c>
      <c r="F2" s="7">
        <v>217</v>
      </c>
      <c r="G2" s="7">
        <v>13</v>
      </c>
      <c r="H2" s="9">
        <f>G2/F2</f>
        <v>5.9907834101382486E-2</v>
      </c>
      <c r="I2" s="17">
        <v>10</v>
      </c>
      <c r="J2" s="9">
        <f>I2/F2</f>
        <v>4.6082949308755762E-2</v>
      </c>
      <c r="K2" s="7">
        <v>1</v>
      </c>
      <c r="L2" s="81"/>
      <c r="M2" s="81"/>
    </row>
    <row r="3" spans="1:13" x14ac:dyDescent="0.25">
      <c r="A3" s="1" t="s">
        <v>80</v>
      </c>
      <c r="B3" s="1" t="s">
        <v>83</v>
      </c>
      <c r="C3" s="1" t="s">
        <v>84</v>
      </c>
      <c r="D3" s="1" t="s">
        <v>89</v>
      </c>
      <c r="E3" s="1" t="s">
        <v>78</v>
      </c>
      <c r="F3" s="7">
        <v>680</v>
      </c>
      <c r="G3" s="7">
        <v>87</v>
      </c>
      <c r="H3" s="9">
        <f>G3/F3</f>
        <v>0.12794117647058822</v>
      </c>
      <c r="I3" s="17">
        <v>45</v>
      </c>
      <c r="J3" s="9">
        <f>I3/F3</f>
        <v>6.6176470588235295E-2</v>
      </c>
      <c r="K3" s="7">
        <v>7</v>
      </c>
    </row>
    <row r="4" spans="1:13" x14ac:dyDescent="0.25">
      <c r="A4" s="7" t="s">
        <v>288</v>
      </c>
      <c r="B4" s="7" t="s">
        <v>312</v>
      </c>
      <c r="C4" s="7" t="s">
        <v>354</v>
      </c>
      <c r="D4" s="7" t="s">
        <v>396</v>
      </c>
      <c r="E4" s="7" t="s">
        <v>77</v>
      </c>
      <c r="F4" s="7">
        <v>848</v>
      </c>
      <c r="G4" s="7">
        <v>49</v>
      </c>
      <c r="H4" s="9">
        <v>5.7783018797636032E-2</v>
      </c>
      <c r="I4" s="17">
        <v>26</v>
      </c>
      <c r="J4" s="9">
        <v>3.0660377815365791E-2</v>
      </c>
      <c r="K4" s="17">
        <v>0</v>
      </c>
      <c r="M4" s="81"/>
    </row>
    <row r="5" spans="1:13" x14ac:dyDescent="0.25">
      <c r="A5" s="7" t="s">
        <v>288</v>
      </c>
      <c r="B5" s="7" t="s">
        <v>313</v>
      </c>
      <c r="C5" s="7" t="s">
        <v>355</v>
      </c>
      <c r="D5" s="7" t="s">
        <v>397</v>
      </c>
      <c r="E5" s="7" t="s">
        <v>77</v>
      </c>
      <c r="F5" s="7">
        <v>276</v>
      </c>
      <c r="G5" s="7">
        <v>29</v>
      </c>
      <c r="H5" s="9">
        <v>0.10507246106863022</v>
      </c>
      <c r="I5" s="17">
        <v>10</v>
      </c>
      <c r="J5" s="9">
        <v>3.6231882870197296E-2</v>
      </c>
      <c r="K5" s="17">
        <v>5</v>
      </c>
    </row>
    <row r="6" spans="1:13" x14ac:dyDescent="0.25">
      <c r="A6" s="7" t="s">
        <v>289</v>
      </c>
      <c r="B6" s="7" t="s">
        <v>314</v>
      </c>
      <c r="C6" s="7" t="s">
        <v>356</v>
      </c>
      <c r="D6" s="7" t="s">
        <v>89</v>
      </c>
      <c r="E6" s="7" t="s">
        <v>77</v>
      </c>
      <c r="F6" s="7">
        <v>351</v>
      </c>
      <c r="G6" s="7">
        <v>26</v>
      </c>
      <c r="H6" s="9">
        <v>7.4074074625968933E-2</v>
      </c>
      <c r="I6" s="17">
        <v>10</v>
      </c>
      <c r="J6" s="9">
        <v>2.8490029275417328E-2</v>
      </c>
      <c r="K6" s="17">
        <v>1</v>
      </c>
    </row>
    <row r="7" spans="1:13" x14ac:dyDescent="0.25">
      <c r="A7" s="7" t="s">
        <v>289</v>
      </c>
      <c r="B7" s="7" t="s">
        <v>315</v>
      </c>
      <c r="C7" s="7" t="s">
        <v>357</v>
      </c>
      <c r="D7" s="7" t="s">
        <v>87</v>
      </c>
      <c r="E7" s="7" t="s">
        <v>398</v>
      </c>
      <c r="F7" s="7">
        <v>317</v>
      </c>
      <c r="G7" s="7">
        <v>30</v>
      </c>
      <c r="H7" s="9">
        <v>9.4637222588062286E-2</v>
      </c>
      <c r="I7" s="17">
        <v>15</v>
      </c>
      <c r="J7" s="9">
        <v>4.7318611294031143E-2</v>
      </c>
      <c r="K7" s="17">
        <v>1</v>
      </c>
    </row>
    <row r="8" spans="1:13" x14ac:dyDescent="0.25">
      <c r="A8" s="7" t="s">
        <v>290</v>
      </c>
      <c r="B8" s="7" t="s">
        <v>316</v>
      </c>
      <c r="C8" s="7" t="s">
        <v>358</v>
      </c>
      <c r="D8" s="7" t="s">
        <v>89</v>
      </c>
      <c r="E8" s="7" t="s">
        <v>77</v>
      </c>
      <c r="F8" s="7">
        <v>1143</v>
      </c>
      <c r="G8" s="7">
        <v>87</v>
      </c>
      <c r="H8" s="9">
        <v>7.611548900604248E-2</v>
      </c>
      <c r="I8" s="17">
        <v>37</v>
      </c>
      <c r="J8" s="9">
        <v>3.2370954751968384E-2</v>
      </c>
      <c r="K8" s="17">
        <v>0</v>
      </c>
    </row>
    <row r="9" spans="1:13" x14ac:dyDescent="0.25">
      <c r="A9" s="7" t="s">
        <v>291</v>
      </c>
      <c r="B9" s="7" t="s">
        <v>317</v>
      </c>
      <c r="C9" s="7" t="s">
        <v>359</v>
      </c>
      <c r="D9" s="7" t="s">
        <v>89</v>
      </c>
      <c r="E9" s="7" t="s">
        <v>77</v>
      </c>
      <c r="F9" s="7">
        <v>182</v>
      </c>
      <c r="G9" s="7">
        <v>6</v>
      </c>
      <c r="H9" s="9">
        <v>3.2967034727334976E-2</v>
      </c>
      <c r="I9" s="17">
        <v>1</v>
      </c>
      <c r="J9" s="9">
        <v>5.4945056326687336E-3</v>
      </c>
      <c r="K9" s="17">
        <v>0</v>
      </c>
    </row>
    <row r="10" spans="1:13" x14ac:dyDescent="0.25">
      <c r="A10" s="7" t="s">
        <v>292</v>
      </c>
      <c r="B10" s="7" t="s">
        <v>318</v>
      </c>
      <c r="C10" s="7" t="s">
        <v>360</v>
      </c>
      <c r="D10" s="7" t="s">
        <v>91</v>
      </c>
      <c r="E10" s="7" t="s">
        <v>77</v>
      </c>
      <c r="F10" s="7">
        <v>458</v>
      </c>
      <c r="G10" s="7">
        <v>40</v>
      </c>
      <c r="H10" s="9">
        <v>8.7336242198944092E-2</v>
      </c>
      <c r="I10" s="17">
        <v>16</v>
      </c>
      <c r="J10" s="9">
        <v>3.4934498369693756E-2</v>
      </c>
      <c r="K10" s="17">
        <v>5</v>
      </c>
      <c r="M10" s="81"/>
    </row>
    <row r="11" spans="1:13" x14ac:dyDescent="0.25">
      <c r="A11" s="7" t="s">
        <v>293</v>
      </c>
      <c r="B11" s="7" t="s">
        <v>319</v>
      </c>
      <c r="C11" s="7" t="s">
        <v>361</v>
      </c>
      <c r="D11" s="7" t="s">
        <v>89</v>
      </c>
      <c r="E11" s="7" t="s">
        <v>77</v>
      </c>
      <c r="F11" s="7">
        <v>1997</v>
      </c>
      <c r="G11" s="7">
        <v>134</v>
      </c>
      <c r="H11" s="9">
        <v>6.7100651562213898E-2</v>
      </c>
      <c r="I11" s="17">
        <v>67</v>
      </c>
      <c r="J11" s="9">
        <v>3.3550325781106949E-2</v>
      </c>
      <c r="K11" s="17">
        <v>0</v>
      </c>
    </row>
    <row r="12" spans="1:13" x14ac:dyDescent="0.25">
      <c r="A12" s="7" t="s">
        <v>294</v>
      </c>
      <c r="B12" s="7" t="s">
        <v>320</v>
      </c>
      <c r="C12" s="7" t="s">
        <v>362</v>
      </c>
      <c r="D12" s="7" t="s">
        <v>397</v>
      </c>
      <c r="E12" s="7" t="s">
        <v>398</v>
      </c>
      <c r="F12" s="7">
        <v>212</v>
      </c>
      <c r="G12" s="7">
        <v>10</v>
      </c>
      <c r="H12" s="9">
        <v>4.7169812023639679E-2</v>
      </c>
      <c r="I12" s="17">
        <v>3</v>
      </c>
      <c r="J12" s="9">
        <v>1.4150943607091904E-2</v>
      </c>
      <c r="K12" s="17">
        <v>1</v>
      </c>
    </row>
    <row r="13" spans="1:13" x14ac:dyDescent="0.25">
      <c r="A13" s="7" t="s">
        <v>295</v>
      </c>
      <c r="B13" s="7" t="s">
        <v>321</v>
      </c>
      <c r="C13" s="7" t="s">
        <v>363</v>
      </c>
      <c r="D13" s="7" t="s">
        <v>89</v>
      </c>
      <c r="E13" s="7" t="s">
        <v>77</v>
      </c>
      <c r="F13" s="7">
        <v>292</v>
      </c>
      <c r="G13" s="7">
        <v>17</v>
      </c>
      <c r="H13" s="9">
        <v>5.8219179511070251E-2</v>
      </c>
      <c r="I13" s="17">
        <v>4</v>
      </c>
      <c r="J13" s="9">
        <v>1.3698630034923553E-2</v>
      </c>
      <c r="K13" s="17">
        <v>1</v>
      </c>
    </row>
    <row r="14" spans="1:13" x14ac:dyDescent="0.25">
      <c r="A14" s="7" t="s">
        <v>296</v>
      </c>
      <c r="B14" s="7" t="s">
        <v>322</v>
      </c>
      <c r="C14" s="7" t="s">
        <v>364</v>
      </c>
      <c r="D14" s="7" t="s">
        <v>89</v>
      </c>
      <c r="E14" s="7" t="s">
        <v>77</v>
      </c>
      <c r="F14" s="7">
        <v>4744</v>
      </c>
      <c r="G14" s="7">
        <v>266</v>
      </c>
      <c r="H14" s="9">
        <v>5.6070826947689056E-2</v>
      </c>
      <c r="I14" s="17">
        <v>95</v>
      </c>
      <c r="J14" s="9">
        <v>2.0025294274091721E-2</v>
      </c>
      <c r="K14" s="17">
        <v>1</v>
      </c>
    </row>
    <row r="15" spans="1:13" x14ac:dyDescent="0.25">
      <c r="A15" s="7" t="s">
        <v>297</v>
      </c>
      <c r="B15" s="7" t="s">
        <v>323</v>
      </c>
      <c r="C15" s="7" t="s">
        <v>365</v>
      </c>
      <c r="D15" s="7" t="s">
        <v>89</v>
      </c>
      <c r="E15" s="7" t="s">
        <v>398</v>
      </c>
      <c r="F15" s="7">
        <v>197</v>
      </c>
      <c r="G15" s="7">
        <v>9</v>
      </c>
      <c r="H15" s="9">
        <v>4.5685280114412308E-2</v>
      </c>
      <c r="I15" s="17">
        <v>4</v>
      </c>
      <c r="J15" s="9">
        <v>2.0304568111896515E-2</v>
      </c>
      <c r="K15" s="17">
        <v>1</v>
      </c>
    </row>
    <row r="16" spans="1:13" x14ac:dyDescent="0.25">
      <c r="A16" s="76">
        <v>44469</v>
      </c>
      <c r="B16" s="7" t="s">
        <v>324</v>
      </c>
      <c r="C16" s="7" t="s">
        <v>366</v>
      </c>
      <c r="D16" s="7" t="s">
        <v>89</v>
      </c>
      <c r="E16" s="7" t="s">
        <v>77</v>
      </c>
      <c r="F16" s="7">
        <v>112</v>
      </c>
      <c r="G16" s="7">
        <v>4</v>
      </c>
      <c r="H16" s="9">
        <v>3.5714287310838699E-2</v>
      </c>
      <c r="I16" s="17">
        <v>3</v>
      </c>
      <c r="J16" s="9">
        <v>2.678571455180645E-2</v>
      </c>
      <c r="K16" s="17">
        <v>0</v>
      </c>
    </row>
    <row r="17" spans="1:11" x14ac:dyDescent="0.25">
      <c r="A17" s="76">
        <v>44469</v>
      </c>
      <c r="B17" s="7" t="s">
        <v>325</v>
      </c>
      <c r="C17" s="7" t="s">
        <v>367</v>
      </c>
      <c r="D17" s="7" t="s">
        <v>89</v>
      </c>
      <c r="E17" s="7" t="s">
        <v>77</v>
      </c>
      <c r="F17" s="7">
        <v>2034</v>
      </c>
      <c r="G17" s="7">
        <v>160</v>
      </c>
      <c r="H17" s="9">
        <v>7.8662730753421797E-2</v>
      </c>
      <c r="I17" s="17">
        <v>56</v>
      </c>
      <c r="J17" s="9">
        <v>2.7531957253813744E-2</v>
      </c>
      <c r="K17" s="17">
        <v>1</v>
      </c>
    </row>
    <row r="18" spans="1:11" x14ac:dyDescent="0.25">
      <c r="A18" s="7" t="s">
        <v>298</v>
      </c>
      <c r="B18" s="7" t="s">
        <v>326</v>
      </c>
      <c r="C18" s="7" t="s">
        <v>368</v>
      </c>
      <c r="D18" s="7" t="s">
        <v>89</v>
      </c>
      <c r="E18" s="7" t="s">
        <v>77</v>
      </c>
      <c r="F18" s="7">
        <v>91</v>
      </c>
      <c r="G18" s="7">
        <v>2</v>
      </c>
      <c r="H18" s="9">
        <v>2.1978022530674934E-2</v>
      </c>
      <c r="I18" s="17">
        <v>0</v>
      </c>
      <c r="J18" s="9">
        <v>0</v>
      </c>
      <c r="K18" s="17">
        <v>1</v>
      </c>
    </row>
    <row r="19" spans="1:11" x14ac:dyDescent="0.25">
      <c r="A19" s="7" t="s">
        <v>298</v>
      </c>
      <c r="B19" s="7" t="s">
        <v>327</v>
      </c>
      <c r="C19" s="7" t="s">
        <v>369</v>
      </c>
      <c r="D19" s="7" t="s">
        <v>89</v>
      </c>
      <c r="E19" s="7" t="s">
        <v>77</v>
      </c>
      <c r="F19" s="7">
        <v>91</v>
      </c>
      <c r="G19" s="7">
        <v>1</v>
      </c>
      <c r="H19" s="9">
        <v>1.0989011265337467E-2</v>
      </c>
      <c r="I19" s="17">
        <v>1</v>
      </c>
      <c r="J19" s="9">
        <v>1.0989011265337467E-2</v>
      </c>
      <c r="K19" s="17">
        <v>0</v>
      </c>
    </row>
    <row r="20" spans="1:11" x14ac:dyDescent="0.25">
      <c r="A20" s="7" t="s">
        <v>298</v>
      </c>
      <c r="B20" s="7" t="s">
        <v>328</v>
      </c>
      <c r="C20" s="7" t="s">
        <v>370</v>
      </c>
      <c r="D20" s="7" t="s">
        <v>89</v>
      </c>
      <c r="E20" s="7" t="s">
        <v>77</v>
      </c>
      <c r="F20" s="7">
        <v>1202</v>
      </c>
      <c r="G20" s="7">
        <v>115</v>
      </c>
      <c r="H20" s="9">
        <v>9.5673874020576477E-2</v>
      </c>
      <c r="I20" s="17">
        <v>64</v>
      </c>
      <c r="J20" s="9">
        <v>5.3244590759277344E-2</v>
      </c>
      <c r="K20" s="17">
        <v>0</v>
      </c>
    </row>
    <row r="21" spans="1:11" x14ac:dyDescent="0.25">
      <c r="A21" s="7" t="s">
        <v>299</v>
      </c>
      <c r="B21" s="7" t="s">
        <v>329</v>
      </c>
      <c r="C21" s="7" t="s">
        <v>371</v>
      </c>
      <c r="D21" s="7" t="s">
        <v>91</v>
      </c>
      <c r="E21" s="7" t="s">
        <v>398</v>
      </c>
      <c r="F21" s="7">
        <v>89</v>
      </c>
      <c r="G21" s="7">
        <v>5</v>
      </c>
      <c r="H21" s="9">
        <v>5.6179776787757874E-2</v>
      </c>
      <c r="I21" s="17">
        <v>2</v>
      </c>
      <c r="J21" s="9">
        <v>2.247191034257412E-2</v>
      </c>
      <c r="K21" s="17">
        <v>0</v>
      </c>
    </row>
    <row r="22" spans="1:11" x14ac:dyDescent="0.25">
      <c r="A22" s="7" t="s">
        <v>300</v>
      </c>
      <c r="B22" s="7" t="s">
        <v>330</v>
      </c>
      <c r="C22" s="7" t="s">
        <v>372</v>
      </c>
      <c r="D22" s="7" t="s">
        <v>89</v>
      </c>
      <c r="E22" s="7" t="s">
        <v>77</v>
      </c>
      <c r="F22" s="7">
        <v>142</v>
      </c>
      <c r="G22" s="7">
        <v>9</v>
      </c>
      <c r="H22" s="9">
        <v>6.3380278646945953E-2</v>
      </c>
      <c r="I22" s="17">
        <v>7</v>
      </c>
      <c r="J22" s="9">
        <v>4.9295775592327118E-2</v>
      </c>
      <c r="K22" s="17">
        <v>1</v>
      </c>
    </row>
    <row r="23" spans="1:11" x14ac:dyDescent="0.25">
      <c r="A23" s="7" t="s">
        <v>300</v>
      </c>
      <c r="B23" s="7" t="s">
        <v>331</v>
      </c>
      <c r="C23" s="7" t="s">
        <v>373</v>
      </c>
      <c r="D23" s="7" t="s">
        <v>89</v>
      </c>
      <c r="E23" s="7" t="s">
        <v>77</v>
      </c>
      <c r="F23" s="7">
        <v>432</v>
      </c>
      <c r="G23" s="7">
        <v>8</v>
      </c>
      <c r="H23" s="9">
        <v>1.8518518656492233E-2</v>
      </c>
      <c r="I23" s="17">
        <v>5</v>
      </c>
      <c r="J23" s="9">
        <v>1.1574073694646358E-2</v>
      </c>
      <c r="K23" s="17">
        <v>0</v>
      </c>
    </row>
    <row r="24" spans="1:11" x14ac:dyDescent="0.25">
      <c r="A24" s="7" t="s">
        <v>300</v>
      </c>
      <c r="B24" s="7" t="s">
        <v>332</v>
      </c>
      <c r="C24" s="7" t="s">
        <v>374</v>
      </c>
      <c r="D24" s="7" t="s">
        <v>89</v>
      </c>
      <c r="E24" s="7" t="s">
        <v>398</v>
      </c>
      <c r="F24" s="7">
        <v>943</v>
      </c>
      <c r="G24" s="7">
        <v>92</v>
      </c>
      <c r="H24" s="9">
        <v>9.7560971975326538E-2</v>
      </c>
      <c r="I24" s="17">
        <v>56</v>
      </c>
      <c r="J24" s="9">
        <v>5.9384942054748535E-2</v>
      </c>
      <c r="K24" s="17">
        <v>1</v>
      </c>
    </row>
    <row r="25" spans="1:11" x14ac:dyDescent="0.25">
      <c r="A25" s="7" t="s">
        <v>301</v>
      </c>
      <c r="B25" s="7" t="s">
        <v>333</v>
      </c>
      <c r="C25" s="7" t="s">
        <v>375</v>
      </c>
      <c r="D25" s="7" t="s">
        <v>89</v>
      </c>
      <c r="E25" s="7" t="s">
        <v>77</v>
      </c>
      <c r="F25" s="7">
        <v>124</v>
      </c>
      <c r="G25" s="7">
        <v>5</v>
      </c>
      <c r="H25" s="9">
        <v>4.0322579443454742E-2</v>
      </c>
      <c r="I25" s="17">
        <v>2</v>
      </c>
      <c r="J25" s="9">
        <v>1.6129031777381897E-2</v>
      </c>
      <c r="K25" s="17">
        <v>1</v>
      </c>
    </row>
    <row r="26" spans="1:11" x14ac:dyDescent="0.25">
      <c r="A26" s="7" t="s">
        <v>301</v>
      </c>
      <c r="B26" s="7" t="s">
        <v>334</v>
      </c>
      <c r="C26" s="7" t="s">
        <v>376</v>
      </c>
      <c r="D26" s="7" t="s">
        <v>89</v>
      </c>
      <c r="E26" s="7" t="s">
        <v>77</v>
      </c>
      <c r="F26" s="7">
        <v>537</v>
      </c>
      <c r="G26" s="7">
        <v>45</v>
      </c>
      <c r="H26" s="9">
        <v>8.3798885345458984E-2</v>
      </c>
      <c r="I26" s="17">
        <v>18</v>
      </c>
      <c r="J26" s="9">
        <v>3.3519554883241653E-2</v>
      </c>
      <c r="K26" s="17">
        <v>0</v>
      </c>
    </row>
    <row r="27" spans="1:11" x14ac:dyDescent="0.25">
      <c r="A27" s="7" t="s">
        <v>301</v>
      </c>
      <c r="B27" s="7" t="s">
        <v>335</v>
      </c>
      <c r="C27" s="7" t="s">
        <v>377</v>
      </c>
      <c r="D27" s="7" t="s">
        <v>89</v>
      </c>
      <c r="E27" s="7" t="s">
        <v>77</v>
      </c>
      <c r="F27" s="7">
        <v>3718</v>
      </c>
      <c r="G27" s="7">
        <v>134</v>
      </c>
      <c r="H27" s="9">
        <v>3.6040883511304855E-2</v>
      </c>
      <c r="I27" s="17">
        <v>80</v>
      </c>
      <c r="J27" s="9">
        <v>2.1516945213079453E-2</v>
      </c>
      <c r="K27" s="17">
        <v>1</v>
      </c>
    </row>
    <row r="28" spans="1:11" x14ac:dyDescent="0.25">
      <c r="A28" s="7" t="s">
        <v>302</v>
      </c>
      <c r="B28" s="7" t="s">
        <v>336</v>
      </c>
      <c r="C28" s="7" t="s">
        <v>378</v>
      </c>
      <c r="D28" s="7" t="s">
        <v>89</v>
      </c>
      <c r="E28" s="7" t="s">
        <v>398</v>
      </c>
      <c r="F28" s="7">
        <v>156</v>
      </c>
      <c r="G28" s="7">
        <v>10</v>
      </c>
      <c r="H28" s="9">
        <v>6.4102567732334137E-2</v>
      </c>
      <c r="I28" s="17">
        <v>5</v>
      </c>
      <c r="J28" s="9">
        <v>3.2051283866167068E-2</v>
      </c>
      <c r="K28" s="17">
        <v>1</v>
      </c>
    </row>
    <row r="29" spans="1:11" x14ac:dyDescent="0.25">
      <c r="A29" s="7" t="s">
        <v>303</v>
      </c>
      <c r="B29" s="7" t="s">
        <v>337</v>
      </c>
      <c r="C29" s="7" t="s">
        <v>379</v>
      </c>
      <c r="D29" s="7" t="s">
        <v>89</v>
      </c>
      <c r="E29" s="7" t="s">
        <v>77</v>
      </c>
      <c r="F29" s="7">
        <v>2779</v>
      </c>
      <c r="G29" s="7">
        <v>171</v>
      </c>
      <c r="H29" s="9">
        <v>6.1532925814390182E-2</v>
      </c>
      <c r="I29" s="17">
        <v>66</v>
      </c>
      <c r="J29" s="9">
        <v>2.3749550804495811E-2</v>
      </c>
      <c r="K29" s="17">
        <v>3</v>
      </c>
    </row>
    <row r="30" spans="1:11" x14ac:dyDescent="0.25">
      <c r="A30" s="7" t="s">
        <v>303</v>
      </c>
      <c r="B30" s="7" t="s">
        <v>338</v>
      </c>
      <c r="C30" s="7" t="s">
        <v>380</v>
      </c>
      <c r="D30" s="7" t="s">
        <v>89</v>
      </c>
      <c r="E30" s="7" t="s">
        <v>77</v>
      </c>
      <c r="F30" s="7">
        <v>121</v>
      </c>
      <c r="G30" s="7">
        <v>11</v>
      </c>
      <c r="H30" s="9">
        <v>9.0909093618392944E-2</v>
      </c>
      <c r="I30" s="17">
        <v>3</v>
      </c>
      <c r="J30" s="9">
        <v>2.4793388321995735E-2</v>
      </c>
      <c r="K30" s="17">
        <v>2</v>
      </c>
    </row>
    <row r="31" spans="1:11" x14ac:dyDescent="0.25">
      <c r="A31" s="7" t="s">
        <v>304</v>
      </c>
      <c r="B31" s="7" t="s">
        <v>339</v>
      </c>
      <c r="C31" s="7" t="s">
        <v>381</v>
      </c>
      <c r="D31" s="7" t="s">
        <v>89</v>
      </c>
      <c r="E31" s="7" t="s">
        <v>77</v>
      </c>
      <c r="F31" s="7">
        <v>228</v>
      </c>
      <c r="G31" s="7">
        <v>21</v>
      </c>
      <c r="H31" s="9">
        <v>9.2105261981487274E-2</v>
      </c>
      <c r="I31" s="17">
        <v>10</v>
      </c>
      <c r="J31" s="9">
        <v>4.3859649449586868E-2</v>
      </c>
      <c r="K31" s="17">
        <v>2</v>
      </c>
    </row>
    <row r="32" spans="1:11" x14ac:dyDescent="0.25">
      <c r="A32" s="7" t="s">
        <v>305</v>
      </c>
      <c r="B32" s="7" t="s">
        <v>340</v>
      </c>
      <c r="C32" s="7" t="s">
        <v>382</v>
      </c>
      <c r="D32" s="7" t="s">
        <v>89</v>
      </c>
      <c r="E32" s="7" t="s">
        <v>77</v>
      </c>
      <c r="F32" s="7">
        <v>116</v>
      </c>
      <c r="G32" s="7">
        <v>3</v>
      </c>
      <c r="H32" s="9">
        <v>2.5862069800496101E-2</v>
      </c>
      <c r="I32" s="17">
        <v>3</v>
      </c>
      <c r="J32" s="9">
        <v>2.5862069800496101E-2</v>
      </c>
      <c r="K32" s="17">
        <v>0</v>
      </c>
    </row>
    <row r="33" spans="1:11" x14ac:dyDescent="0.25">
      <c r="A33" s="7" t="s">
        <v>305</v>
      </c>
      <c r="B33" s="7" t="s">
        <v>341</v>
      </c>
      <c r="C33" s="7" t="s">
        <v>383</v>
      </c>
      <c r="D33" s="7" t="s">
        <v>89</v>
      </c>
      <c r="E33" s="7" t="s">
        <v>398</v>
      </c>
      <c r="F33" s="7">
        <v>129</v>
      </c>
      <c r="G33" s="7">
        <v>9</v>
      </c>
      <c r="H33" s="9">
        <v>6.976744532585144E-2</v>
      </c>
      <c r="I33" s="17">
        <v>6</v>
      </c>
      <c r="J33" s="9">
        <v>4.6511627733707428E-2</v>
      </c>
      <c r="K33" s="17">
        <v>1</v>
      </c>
    </row>
    <row r="34" spans="1:11" x14ac:dyDescent="0.25">
      <c r="A34" s="7" t="s">
        <v>306</v>
      </c>
      <c r="B34" s="7" t="s">
        <v>342</v>
      </c>
      <c r="C34" s="7" t="s">
        <v>384</v>
      </c>
      <c r="D34" s="7" t="s">
        <v>89</v>
      </c>
      <c r="E34" s="7" t="s">
        <v>77</v>
      </c>
      <c r="F34" s="7">
        <v>168</v>
      </c>
      <c r="G34" s="7">
        <v>10</v>
      </c>
      <c r="H34" s="9">
        <v>5.95238097012043E-2</v>
      </c>
      <c r="I34" s="17">
        <v>4</v>
      </c>
      <c r="J34" s="9">
        <v>2.380952425301075E-2</v>
      </c>
      <c r="K34" s="17">
        <v>1</v>
      </c>
    </row>
    <row r="35" spans="1:11" x14ac:dyDescent="0.25">
      <c r="A35" s="7" t="s">
        <v>306</v>
      </c>
      <c r="B35" s="7" t="s">
        <v>343</v>
      </c>
      <c r="C35" s="7" t="s">
        <v>385</v>
      </c>
      <c r="D35" s="7" t="s">
        <v>89</v>
      </c>
      <c r="E35" s="7" t="s">
        <v>77</v>
      </c>
      <c r="F35" s="7">
        <v>1586</v>
      </c>
      <c r="G35" s="7">
        <v>143</v>
      </c>
      <c r="H35" s="9">
        <v>9.0163931250572205E-2</v>
      </c>
      <c r="I35" s="17">
        <v>60</v>
      </c>
      <c r="J35" s="9">
        <v>3.783101961016655E-2</v>
      </c>
      <c r="K35" s="17">
        <v>1</v>
      </c>
    </row>
    <row r="36" spans="1:11" x14ac:dyDescent="0.25">
      <c r="A36" s="7" t="s">
        <v>306</v>
      </c>
      <c r="B36" s="7" t="s">
        <v>344</v>
      </c>
      <c r="C36" s="7" t="s">
        <v>386</v>
      </c>
      <c r="D36" s="7" t="s">
        <v>89</v>
      </c>
      <c r="E36" s="7" t="s">
        <v>77</v>
      </c>
      <c r="F36" s="7">
        <v>626</v>
      </c>
      <c r="G36" s="7">
        <v>21</v>
      </c>
      <c r="H36" s="9">
        <v>3.3546324819326401E-2</v>
      </c>
      <c r="I36" s="17">
        <v>11</v>
      </c>
      <c r="J36" s="9">
        <v>1.7571885138750076E-2</v>
      </c>
      <c r="K36" s="17">
        <v>1</v>
      </c>
    </row>
    <row r="37" spans="1:11" x14ac:dyDescent="0.25">
      <c r="A37" s="7" t="s">
        <v>306</v>
      </c>
      <c r="B37" s="7" t="s">
        <v>345</v>
      </c>
      <c r="C37" s="7" t="s">
        <v>387</v>
      </c>
      <c r="D37" s="7" t="s">
        <v>89</v>
      </c>
      <c r="E37" s="7" t="s">
        <v>77</v>
      </c>
      <c r="F37" s="7">
        <v>721</v>
      </c>
      <c r="G37" s="7">
        <v>70</v>
      </c>
      <c r="H37" s="9">
        <v>9.7087375819683075E-2</v>
      </c>
      <c r="I37" s="17">
        <v>45</v>
      </c>
      <c r="J37" s="9">
        <v>6.241331622004509E-2</v>
      </c>
      <c r="K37" s="17">
        <v>2</v>
      </c>
    </row>
    <row r="38" spans="1:11" x14ac:dyDescent="0.25">
      <c r="A38" s="7" t="s">
        <v>307</v>
      </c>
      <c r="B38" s="7" t="s">
        <v>346</v>
      </c>
      <c r="C38" s="7" t="s">
        <v>388</v>
      </c>
      <c r="D38" s="7" t="s">
        <v>89</v>
      </c>
      <c r="E38" s="7" t="s">
        <v>77</v>
      </c>
      <c r="F38" s="7">
        <v>128</v>
      </c>
      <c r="G38" s="7">
        <v>14</v>
      </c>
      <c r="H38" s="9">
        <v>0.109375</v>
      </c>
      <c r="I38" s="17">
        <v>4</v>
      </c>
      <c r="J38" s="9">
        <v>3.125E-2</v>
      </c>
      <c r="K38" s="17">
        <v>4</v>
      </c>
    </row>
    <row r="39" spans="1:11" x14ac:dyDescent="0.25">
      <c r="A39" s="7" t="s">
        <v>308</v>
      </c>
      <c r="B39" s="7" t="s">
        <v>347</v>
      </c>
      <c r="C39" s="7" t="s">
        <v>389</v>
      </c>
      <c r="D39" s="7" t="s">
        <v>89</v>
      </c>
      <c r="E39" s="7" t="s">
        <v>77</v>
      </c>
      <c r="F39" s="7">
        <v>576</v>
      </c>
      <c r="G39" s="7">
        <v>55</v>
      </c>
      <c r="H39" s="9">
        <v>9.54861119389534E-2</v>
      </c>
      <c r="I39" s="17">
        <v>24</v>
      </c>
      <c r="J39" s="9">
        <v>4.1666667908430099E-2</v>
      </c>
      <c r="K39" s="17">
        <v>0</v>
      </c>
    </row>
    <row r="40" spans="1:11" x14ac:dyDescent="0.25">
      <c r="A40" s="7" t="s">
        <v>308</v>
      </c>
      <c r="B40" s="7" t="s">
        <v>348</v>
      </c>
      <c r="C40" s="7" t="s">
        <v>390</v>
      </c>
      <c r="D40" s="7" t="s">
        <v>89</v>
      </c>
      <c r="E40" s="7" t="s">
        <v>77</v>
      </c>
      <c r="F40" s="7">
        <v>115</v>
      </c>
      <c r="G40" s="7">
        <v>13</v>
      </c>
      <c r="H40" s="9">
        <v>0.11304347962141037</v>
      </c>
      <c r="I40" s="17">
        <v>6</v>
      </c>
      <c r="J40" s="9">
        <v>5.2173912525177002E-2</v>
      </c>
      <c r="K40" s="17">
        <v>3</v>
      </c>
    </row>
    <row r="41" spans="1:11" x14ac:dyDescent="0.25">
      <c r="A41" s="7" t="s">
        <v>309</v>
      </c>
      <c r="B41" s="7" t="s">
        <v>349</v>
      </c>
      <c r="C41" s="7" t="s">
        <v>391</v>
      </c>
      <c r="D41" s="7" t="s">
        <v>89</v>
      </c>
      <c r="E41" s="7" t="s">
        <v>77</v>
      </c>
      <c r="F41" s="7">
        <v>162</v>
      </c>
      <c r="G41" s="7">
        <v>17</v>
      </c>
      <c r="H41" s="9">
        <v>0.10493826866149902</v>
      </c>
      <c r="I41" s="17">
        <v>5</v>
      </c>
      <c r="J41" s="9">
        <v>3.0864197760820389E-2</v>
      </c>
      <c r="K41" s="17">
        <v>0</v>
      </c>
    </row>
    <row r="42" spans="1:11" x14ac:dyDescent="0.25">
      <c r="A42" s="7" t="s">
        <v>310</v>
      </c>
      <c r="B42" s="7" t="s">
        <v>350</v>
      </c>
      <c r="C42" s="7" t="s">
        <v>392</v>
      </c>
      <c r="D42" s="7" t="s">
        <v>89</v>
      </c>
      <c r="E42" s="7" t="s">
        <v>77</v>
      </c>
      <c r="F42" s="7">
        <v>61</v>
      </c>
      <c r="G42" s="7">
        <v>4</v>
      </c>
      <c r="H42" s="9">
        <v>6.5573766827583313E-2</v>
      </c>
      <c r="I42" s="17">
        <v>3</v>
      </c>
      <c r="J42" s="9">
        <v>4.9180328845977783E-2</v>
      </c>
      <c r="K42" s="17">
        <v>0</v>
      </c>
    </row>
    <row r="43" spans="1:11" x14ac:dyDescent="0.25">
      <c r="A43" s="7" t="s">
        <v>310</v>
      </c>
      <c r="B43" s="7" t="s">
        <v>351</v>
      </c>
      <c r="C43" s="7" t="s">
        <v>393</v>
      </c>
      <c r="D43" s="7" t="s">
        <v>89</v>
      </c>
      <c r="E43" s="7" t="s">
        <v>75</v>
      </c>
      <c r="F43" s="7">
        <v>817</v>
      </c>
      <c r="G43" s="7">
        <v>68</v>
      </c>
      <c r="H43" s="9">
        <v>8.3231337368488312E-2</v>
      </c>
      <c r="I43" s="17">
        <v>26</v>
      </c>
      <c r="J43" s="9">
        <v>3.1823746860027313E-2</v>
      </c>
      <c r="K43" s="17">
        <v>1</v>
      </c>
    </row>
    <row r="44" spans="1:11" x14ac:dyDescent="0.25">
      <c r="A44" s="7" t="s">
        <v>311</v>
      </c>
      <c r="B44" s="7" t="s">
        <v>352</v>
      </c>
      <c r="C44" s="7" t="s">
        <v>394</v>
      </c>
      <c r="D44" s="7" t="s">
        <v>89</v>
      </c>
      <c r="E44" s="7" t="s">
        <v>77</v>
      </c>
      <c r="F44" s="7">
        <v>1334</v>
      </c>
      <c r="G44" s="7">
        <v>123</v>
      </c>
      <c r="H44" s="9">
        <v>9.2203900218009949E-2</v>
      </c>
      <c r="I44" s="17">
        <v>47</v>
      </c>
      <c r="J44" s="9">
        <v>3.5232383757829666E-2</v>
      </c>
      <c r="K44" s="17">
        <v>1</v>
      </c>
    </row>
    <row r="45" spans="1:11" x14ac:dyDescent="0.25">
      <c r="A45" s="7" t="s">
        <v>311</v>
      </c>
      <c r="B45" s="7" t="s">
        <v>353</v>
      </c>
      <c r="C45" s="7" t="s">
        <v>395</v>
      </c>
      <c r="D45" s="7" t="s">
        <v>89</v>
      </c>
      <c r="E45" s="7" t="s">
        <v>77</v>
      </c>
      <c r="F45" s="7">
        <v>1060</v>
      </c>
      <c r="G45" s="7">
        <v>80</v>
      </c>
      <c r="H45" s="9">
        <v>7.5471699237823486E-2</v>
      </c>
      <c r="I45" s="17">
        <v>38</v>
      </c>
      <c r="J45" s="9">
        <v>3.5849057137966156E-2</v>
      </c>
      <c r="K45" s="17">
        <v>1</v>
      </c>
    </row>
  </sheetData>
  <autoFilter ref="C1:C45" xr:uid="{E3B80CD3-5F14-8B41-B4CF-DF7FA3648E79}"/>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A6C13-B42D-284C-9BB7-8A578172D071}">
  <dimension ref="A1:L22"/>
  <sheetViews>
    <sheetView workbookViewId="0">
      <selection activeCell="H6" sqref="H6"/>
    </sheetView>
  </sheetViews>
  <sheetFormatPr baseColWidth="10" defaultRowHeight="19" x14ac:dyDescent="0.25"/>
  <cols>
    <col min="1" max="4" width="15.83203125" style="7" customWidth="1"/>
    <col min="5" max="5" width="22" style="7" customWidth="1"/>
    <col min="6" max="6" width="17.6640625" style="7" customWidth="1"/>
    <col min="7" max="7" width="19" style="7" customWidth="1"/>
    <col min="8" max="8" width="19.6640625" style="7" customWidth="1"/>
    <col min="9" max="9" width="12" style="7" customWidth="1"/>
    <col min="10" max="10" width="20.5" style="7" customWidth="1"/>
    <col min="11" max="16384" width="10.83203125" style="7"/>
  </cols>
  <sheetData>
    <row r="1" spans="1:12" s="22" customFormat="1" x14ac:dyDescent="0.25">
      <c r="A1" s="21" t="s">
        <v>14</v>
      </c>
      <c r="B1" s="21" t="s">
        <v>15</v>
      </c>
      <c r="C1" s="21" t="s">
        <v>16</v>
      </c>
      <c r="D1" s="21" t="s">
        <v>23</v>
      </c>
      <c r="E1" s="21" t="s">
        <v>24</v>
      </c>
      <c r="F1" s="21" t="s">
        <v>17</v>
      </c>
      <c r="G1" s="21" t="s">
        <v>25</v>
      </c>
      <c r="H1" s="21" t="s">
        <v>18</v>
      </c>
      <c r="I1" s="21" t="s">
        <v>74</v>
      </c>
      <c r="J1" s="21" t="s">
        <v>20</v>
      </c>
      <c r="K1" s="21" t="s">
        <v>21</v>
      </c>
    </row>
    <row r="2" spans="1:12" ht="19" customHeight="1" x14ac:dyDescent="0.25">
      <c r="A2" s="20">
        <v>44378.474039351851</v>
      </c>
      <c r="B2" s="13" t="s">
        <v>99</v>
      </c>
      <c r="C2" s="13" t="s">
        <v>105</v>
      </c>
      <c r="D2" s="13" t="s">
        <v>110</v>
      </c>
      <c r="E2" s="13" t="s">
        <v>75</v>
      </c>
      <c r="F2" s="23">
        <v>222</v>
      </c>
      <c r="G2" s="23">
        <v>33</v>
      </c>
      <c r="H2" s="24">
        <f t="shared" ref="H2:H7" si="0">G2/F2</f>
        <v>0.14864864864864866</v>
      </c>
      <c r="I2" s="7" t="s">
        <v>26</v>
      </c>
      <c r="J2" s="7" t="s">
        <v>26</v>
      </c>
      <c r="K2" s="7">
        <v>0</v>
      </c>
    </row>
    <row r="3" spans="1:12" ht="19" customHeight="1" x14ac:dyDescent="0.25">
      <c r="A3" s="20">
        <v>44383.607662037037</v>
      </c>
      <c r="B3" s="13" t="s">
        <v>100</v>
      </c>
      <c r="C3" s="13" t="s">
        <v>106</v>
      </c>
      <c r="D3" s="13" t="s">
        <v>89</v>
      </c>
      <c r="E3" s="13" t="s">
        <v>112</v>
      </c>
      <c r="F3" s="23">
        <v>223</v>
      </c>
      <c r="G3" s="23">
        <v>28</v>
      </c>
      <c r="H3" s="24">
        <f t="shared" si="0"/>
        <v>0.12556053811659193</v>
      </c>
      <c r="I3" s="7" t="s">
        <v>26</v>
      </c>
      <c r="J3" s="7" t="s">
        <v>26</v>
      </c>
      <c r="K3" s="7">
        <v>0</v>
      </c>
    </row>
    <row r="4" spans="1:12" ht="19" customHeight="1" x14ac:dyDescent="0.25">
      <c r="A4" s="20">
        <v>44420.600428240738</v>
      </c>
      <c r="B4" s="13" t="s">
        <v>101</v>
      </c>
      <c r="C4" s="13" t="s">
        <v>82</v>
      </c>
      <c r="D4" s="13" t="s">
        <v>90</v>
      </c>
      <c r="E4" s="13" t="s">
        <v>111</v>
      </c>
      <c r="F4" s="23">
        <v>173</v>
      </c>
      <c r="G4" s="23">
        <v>12</v>
      </c>
      <c r="H4" s="24">
        <f t="shared" si="0"/>
        <v>6.9364161849710976E-2</v>
      </c>
      <c r="I4" s="7">
        <v>2</v>
      </c>
      <c r="J4" s="9">
        <f>I4/F4</f>
        <v>1.1560693641618497E-2</v>
      </c>
      <c r="K4" s="7">
        <v>0</v>
      </c>
    </row>
    <row r="5" spans="1:12" ht="19" customHeight="1" x14ac:dyDescent="0.25">
      <c r="A5" s="20">
        <v>44425.361921296295</v>
      </c>
      <c r="B5" s="13" t="s">
        <v>102</v>
      </c>
      <c r="C5" s="13" t="s">
        <v>107</v>
      </c>
      <c r="D5" s="13" t="s">
        <v>90</v>
      </c>
      <c r="E5" s="13" t="s">
        <v>77</v>
      </c>
      <c r="F5" s="23">
        <v>118</v>
      </c>
      <c r="G5" s="23">
        <v>4</v>
      </c>
      <c r="H5" s="24">
        <f t="shared" si="0"/>
        <v>3.3898305084745763E-2</v>
      </c>
      <c r="I5" s="7">
        <v>0</v>
      </c>
      <c r="J5" s="9">
        <f>I5/F5</f>
        <v>0</v>
      </c>
      <c r="K5" s="7">
        <v>0</v>
      </c>
    </row>
    <row r="6" spans="1:12" ht="19" customHeight="1" x14ac:dyDescent="0.25">
      <c r="A6" s="20">
        <v>44431.438148148147</v>
      </c>
      <c r="B6" s="13" t="s">
        <v>103</v>
      </c>
      <c r="C6" s="13" t="s">
        <v>108</v>
      </c>
      <c r="D6" s="13" t="s">
        <v>91</v>
      </c>
      <c r="E6" s="13" t="s">
        <v>111</v>
      </c>
      <c r="F6" s="23">
        <v>211</v>
      </c>
      <c r="G6" s="23">
        <v>33</v>
      </c>
      <c r="H6" s="24">
        <f t="shared" si="0"/>
        <v>0.15639810426540285</v>
      </c>
      <c r="I6" s="7" t="s">
        <v>26</v>
      </c>
      <c r="J6" s="7" t="s">
        <v>26</v>
      </c>
      <c r="K6" s="7">
        <v>0</v>
      </c>
    </row>
    <row r="7" spans="1:12" ht="19" customHeight="1" x14ac:dyDescent="0.25">
      <c r="A7" s="20">
        <v>44438.319837962961</v>
      </c>
      <c r="B7" s="13" t="s">
        <v>104</v>
      </c>
      <c r="C7" s="13" t="s">
        <v>109</v>
      </c>
      <c r="D7" s="13" t="s">
        <v>89</v>
      </c>
      <c r="E7" s="13" t="s">
        <v>111</v>
      </c>
      <c r="F7" s="23">
        <v>1119</v>
      </c>
      <c r="G7" s="23">
        <v>142</v>
      </c>
      <c r="H7" s="24">
        <f t="shared" si="0"/>
        <v>0.12689901697944594</v>
      </c>
      <c r="I7" s="7" t="s">
        <v>26</v>
      </c>
      <c r="J7" s="7" t="s">
        <v>26</v>
      </c>
      <c r="K7" s="7">
        <v>3</v>
      </c>
    </row>
    <row r="8" spans="1:12" ht="19" customHeight="1" x14ac:dyDescent="0.25">
      <c r="A8" s="52">
        <v>44442</v>
      </c>
      <c r="B8" s="1" t="s">
        <v>399</v>
      </c>
      <c r="C8" s="7" t="s">
        <v>414</v>
      </c>
      <c r="D8" s="7" t="s">
        <v>91</v>
      </c>
      <c r="E8" s="7" t="s">
        <v>75</v>
      </c>
      <c r="F8" s="7">
        <v>254</v>
      </c>
      <c r="G8" s="7">
        <v>30</v>
      </c>
      <c r="H8" s="9">
        <v>0.1181</v>
      </c>
      <c r="I8" s="7" t="s">
        <v>26</v>
      </c>
      <c r="J8" s="7" t="s">
        <v>26</v>
      </c>
      <c r="K8" s="7">
        <v>1</v>
      </c>
    </row>
    <row r="9" spans="1:12" ht="19" customHeight="1" x14ac:dyDescent="0.25">
      <c r="A9" s="52">
        <v>44448</v>
      </c>
      <c r="B9" s="77" t="s">
        <v>400</v>
      </c>
      <c r="C9" s="7" t="s">
        <v>131</v>
      </c>
      <c r="D9" s="7" t="s">
        <v>89</v>
      </c>
      <c r="E9" s="7" t="s">
        <v>75</v>
      </c>
      <c r="F9" s="7">
        <v>831</v>
      </c>
      <c r="G9" s="7">
        <v>312</v>
      </c>
      <c r="H9" s="9">
        <v>0.3755</v>
      </c>
      <c r="I9" s="7" t="s">
        <v>26</v>
      </c>
      <c r="J9" s="7" t="s">
        <v>26</v>
      </c>
      <c r="K9" s="7">
        <v>3</v>
      </c>
    </row>
    <row r="10" spans="1:12" ht="19" customHeight="1" x14ac:dyDescent="0.25">
      <c r="A10" s="52">
        <v>44454</v>
      </c>
      <c r="B10" s="77" t="s">
        <v>401</v>
      </c>
      <c r="C10" s="7" t="s">
        <v>415</v>
      </c>
      <c r="D10" s="7" t="s">
        <v>91</v>
      </c>
      <c r="E10" s="7" t="s">
        <v>77</v>
      </c>
      <c r="F10" s="7">
        <v>141</v>
      </c>
      <c r="G10" s="7">
        <v>15</v>
      </c>
      <c r="H10" s="9">
        <v>0.10639999999999999</v>
      </c>
      <c r="I10" s="7" t="s">
        <v>26</v>
      </c>
      <c r="J10" s="7" t="s">
        <v>26</v>
      </c>
      <c r="K10" s="7">
        <v>0</v>
      </c>
    </row>
    <row r="11" spans="1:12" ht="19" customHeight="1" x14ac:dyDescent="0.25">
      <c r="A11" s="52">
        <v>44459</v>
      </c>
      <c r="B11" s="77" t="s">
        <v>402</v>
      </c>
      <c r="C11" s="7" t="s">
        <v>416</v>
      </c>
      <c r="D11" s="7" t="s">
        <v>90</v>
      </c>
      <c r="E11" s="7" t="s">
        <v>77</v>
      </c>
      <c r="F11" s="7">
        <v>262</v>
      </c>
      <c r="G11" s="7">
        <v>10</v>
      </c>
      <c r="H11" s="9">
        <v>3.8199999999999998E-2</v>
      </c>
      <c r="I11" s="7">
        <v>1</v>
      </c>
      <c r="J11" s="9">
        <f>I11/F11</f>
        <v>3.8167938931297708E-3</v>
      </c>
      <c r="K11" s="7">
        <v>1</v>
      </c>
      <c r="L11" s="9"/>
    </row>
    <row r="12" spans="1:12" ht="19" customHeight="1" x14ac:dyDescent="0.25">
      <c r="A12" s="52">
        <v>44463</v>
      </c>
      <c r="B12" s="77" t="s">
        <v>403</v>
      </c>
      <c r="C12" s="7" t="s">
        <v>417</v>
      </c>
      <c r="D12" s="7" t="s">
        <v>89</v>
      </c>
      <c r="E12" s="7" t="s">
        <v>77</v>
      </c>
      <c r="F12" s="7">
        <v>911</v>
      </c>
      <c r="G12" s="7">
        <v>121</v>
      </c>
      <c r="H12" s="9">
        <v>0.1328</v>
      </c>
      <c r="I12" s="7" t="s">
        <v>26</v>
      </c>
      <c r="J12" s="7" t="s">
        <v>26</v>
      </c>
      <c r="K12" s="7">
        <v>2</v>
      </c>
    </row>
    <row r="13" spans="1:12" x14ac:dyDescent="0.25">
      <c r="A13" s="52">
        <v>44470</v>
      </c>
      <c r="B13" s="77" t="s">
        <v>404</v>
      </c>
      <c r="C13" s="7" t="s">
        <v>418</v>
      </c>
      <c r="D13" s="7" t="s">
        <v>89</v>
      </c>
      <c r="E13" s="7" t="s">
        <v>77</v>
      </c>
      <c r="F13" s="7">
        <v>301</v>
      </c>
      <c r="G13" s="7">
        <v>10</v>
      </c>
      <c r="H13" s="9">
        <v>3.32E-2</v>
      </c>
      <c r="I13" s="7" t="s">
        <v>26</v>
      </c>
      <c r="J13" s="7" t="s">
        <v>26</v>
      </c>
      <c r="K13" s="7">
        <v>0</v>
      </c>
    </row>
    <row r="14" spans="1:12" x14ac:dyDescent="0.25">
      <c r="A14" s="52">
        <v>44474</v>
      </c>
      <c r="B14" s="77" t="s">
        <v>405</v>
      </c>
      <c r="C14" s="7" t="s">
        <v>419</v>
      </c>
      <c r="D14" s="7" t="s">
        <v>91</v>
      </c>
      <c r="E14" s="7" t="s">
        <v>75</v>
      </c>
      <c r="F14" s="7">
        <v>186</v>
      </c>
      <c r="G14" s="7">
        <v>13</v>
      </c>
      <c r="H14" s="9">
        <v>6.9900000000000004E-2</v>
      </c>
      <c r="I14" s="7" t="s">
        <v>26</v>
      </c>
      <c r="J14" s="7" t="s">
        <v>26</v>
      </c>
      <c r="K14" s="7">
        <v>2</v>
      </c>
    </row>
    <row r="15" spans="1:12" x14ac:dyDescent="0.25">
      <c r="A15" s="52">
        <v>44477</v>
      </c>
      <c r="B15" s="77" t="s">
        <v>406</v>
      </c>
      <c r="C15" s="7" t="s">
        <v>420</v>
      </c>
      <c r="D15" s="7" t="s">
        <v>89</v>
      </c>
      <c r="E15" s="7" t="s">
        <v>77</v>
      </c>
      <c r="F15" s="7">
        <v>94</v>
      </c>
      <c r="G15" s="7">
        <v>2</v>
      </c>
      <c r="H15" s="9">
        <v>2.1299999999999999E-2</v>
      </c>
      <c r="I15" s="7" t="s">
        <v>26</v>
      </c>
      <c r="J15" s="7" t="s">
        <v>26</v>
      </c>
      <c r="K15" s="7">
        <v>0</v>
      </c>
    </row>
    <row r="16" spans="1:12" x14ac:dyDescent="0.25">
      <c r="A16" s="52">
        <v>44480</v>
      </c>
      <c r="B16" s="77" t="s">
        <v>407</v>
      </c>
      <c r="C16" s="7" t="s">
        <v>421</v>
      </c>
      <c r="D16" s="7" t="s">
        <v>90</v>
      </c>
      <c r="E16" s="7" t="s">
        <v>78</v>
      </c>
      <c r="F16" s="7">
        <v>114</v>
      </c>
      <c r="G16" s="7">
        <v>9</v>
      </c>
      <c r="H16" s="9">
        <v>7.8899999999999998E-2</v>
      </c>
      <c r="I16" s="7">
        <v>4</v>
      </c>
      <c r="J16" s="9">
        <f>I16/F16</f>
        <v>3.5087719298245612E-2</v>
      </c>
      <c r="K16" s="7">
        <v>0</v>
      </c>
    </row>
    <row r="17" spans="1:11" x14ac:dyDescent="0.25">
      <c r="A17" s="52">
        <v>44484</v>
      </c>
      <c r="B17" s="77" t="s">
        <v>408</v>
      </c>
      <c r="C17" s="7" t="s">
        <v>422</v>
      </c>
      <c r="D17" s="7" t="s">
        <v>89</v>
      </c>
      <c r="E17" s="7" t="s">
        <v>77</v>
      </c>
      <c r="F17" s="7">
        <v>674</v>
      </c>
      <c r="G17" s="7">
        <v>109</v>
      </c>
      <c r="H17" s="9">
        <v>0.16170000000000001</v>
      </c>
      <c r="I17" s="7" t="s">
        <v>26</v>
      </c>
      <c r="J17" s="7" t="s">
        <v>26</v>
      </c>
      <c r="K17" s="7">
        <v>2</v>
      </c>
    </row>
    <row r="18" spans="1:11" x14ac:dyDescent="0.25">
      <c r="A18" s="52">
        <v>44491</v>
      </c>
      <c r="B18" s="77" t="s">
        <v>409</v>
      </c>
      <c r="C18" s="7" t="s">
        <v>423</v>
      </c>
      <c r="D18" s="7" t="s">
        <v>89</v>
      </c>
      <c r="E18" s="7" t="s">
        <v>77</v>
      </c>
      <c r="F18" s="7">
        <v>3</v>
      </c>
      <c r="G18" s="7">
        <v>3</v>
      </c>
      <c r="H18" s="9">
        <v>1</v>
      </c>
      <c r="I18" s="7" t="s">
        <v>26</v>
      </c>
      <c r="J18" s="7" t="s">
        <v>26</v>
      </c>
      <c r="K18" s="7">
        <v>0</v>
      </c>
    </row>
    <row r="19" spans="1:11" x14ac:dyDescent="0.25">
      <c r="A19" s="52">
        <v>44491</v>
      </c>
      <c r="B19" s="77" t="s">
        <v>410</v>
      </c>
      <c r="C19" s="7" t="s">
        <v>424</v>
      </c>
      <c r="D19" s="7" t="s">
        <v>90</v>
      </c>
      <c r="E19" s="7" t="s">
        <v>75</v>
      </c>
      <c r="F19" s="7">
        <v>242</v>
      </c>
      <c r="G19" s="7">
        <v>21</v>
      </c>
      <c r="H19" s="9">
        <v>8.6800000000000002E-2</v>
      </c>
      <c r="I19" s="7">
        <v>12</v>
      </c>
      <c r="J19" s="9">
        <f>I19/F19</f>
        <v>4.9586776859504134E-2</v>
      </c>
      <c r="K19" s="7">
        <v>1</v>
      </c>
    </row>
    <row r="20" spans="1:11" x14ac:dyDescent="0.25">
      <c r="A20" s="52">
        <v>44496</v>
      </c>
      <c r="B20" s="77" t="s">
        <v>411</v>
      </c>
      <c r="C20" s="7" t="s">
        <v>425</v>
      </c>
      <c r="D20" s="7" t="s">
        <v>89</v>
      </c>
      <c r="E20" s="7" t="s">
        <v>75</v>
      </c>
      <c r="F20" s="7">
        <v>963</v>
      </c>
      <c r="G20" s="7">
        <v>105</v>
      </c>
      <c r="H20" s="9">
        <v>0.109</v>
      </c>
      <c r="I20" s="7" t="s">
        <v>26</v>
      </c>
      <c r="J20" s="7" t="s">
        <v>26</v>
      </c>
      <c r="K20" s="7">
        <v>4</v>
      </c>
    </row>
    <row r="21" spans="1:11" x14ac:dyDescent="0.25">
      <c r="A21" s="52">
        <v>44497</v>
      </c>
      <c r="B21" s="77" t="s">
        <v>412</v>
      </c>
      <c r="C21" s="7" t="s">
        <v>426</v>
      </c>
      <c r="D21" s="7" t="s">
        <v>90</v>
      </c>
      <c r="E21" s="7" t="s">
        <v>78</v>
      </c>
      <c r="F21" s="7">
        <v>311</v>
      </c>
      <c r="G21" s="7">
        <v>42</v>
      </c>
      <c r="H21" s="9">
        <v>0.13500000000000001</v>
      </c>
      <c r="I21" s="7">
        <v>1</v>
      </c>
      <c r="J21" s="9">
        <f>I21/F21</f>
        <v>3.2154340836012861E-3</v>
      </c>
      <c r="K21" s="7">
        <v>0</v>
      </c>
    </row>
    <row r="22" spans="1:11" x14ac:dyDescent="0.25">
      <c r="A22" s="52">
        <v>44498</v>
      </c>
      <c r="B22" s="77" t="s">
        <v>413</v>
      </c>
      <c r="C22" s="7" t="s">
        <v>427</v>
      </c>
      <c r="D22" s="7" t="s">
        <v>90</v>
      </c>
      <c r="E22" s="7" t="s">
        <v>78</v>
      </c>
      <c r="F22" s="7">
        <v>144</v>
      </c>
      <c r="G22" s="7">
        <v>10</v>
      </c>
      <c r="H22" s="9">
        <v>6.9400000000000003E-2</v>
      </c>
      <c r="I22" s="7">
        <v>0</v>
      </c>
      <c r="J22" s="9">
        <f>I22/F22</f>
        <v>0</v>
      </c>
      <c r="K22" s="7">
        <v>0</v>
      </c>
    </row>
  </sheetData>
  <autoFilter ref="C1:C22" xr:uid="{AFBA6C13-B42D-284C-9BB7-8A578172D071}"/>
  <sortState xmlns:xlrd2="http://schemas.microsoft.com/office/spreadsheetml/2017/richdata2" ref="A2:K12">
    <sortCondition ref="A2:A12"/>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A0E5D-1039-204B-9797-4B4006767B09}">
  <dimension ref="A1:K24"/>
  <sheetViews>
    <sheetView workbookViewId="0">
      <selection activeCell="H2" sqref="H2"/>
    </sheetView>
  </sheetViews>
  <sheetFormatPr baseColWidth="10" defaultRowHeight="19" x14ac:dyDescent="0.25"/>
  <cols>
    <col min="1" max="1" width="14.83203125" style="7" customWidth="1"/>
    <col min="2" max="4" width="15.83203125" style="7" customWidth="1"/>
    <col min="5" max="5" width="22.6640625" style="7" customWidth="1"/>
    <col min="6" max="6" width="12.5" style="7" customWidth="1"/>
    <col min="7" max="7" width="15.6640625" style="7" customWidth="1"/>
    <col min="8" max="8" width="18.5" style="7" customWidth="1"/>
    <col min="9" max="16384" width="10.83203125" style="7"/>
  </cols>
  <sheetData>
    <row r="1" spans="1:11" s="51" customFormat="1" x14ac:dyDescent="0.25">
      <c r="A1" s="50" t="s">
        <v>14</v>
      </c>
      <c r="B1" s="50" t="s">
        <v>15</v>
      </c>
      <c r="C1" s="50" t="s">
        <v>16</v>
      </c>
      <c r="D1" s="50" t="s">
        <v>23</v>
      </c>
      <c r="E1" s="50" t="s">
        <v>24</v>
      </c>
      <c r="F1" s="50" t="s">
        <v>113</v>
      </c>
      <c r="G1" s="50" t="s">
        <v>25</v>
      </c>
      <c r="H1" s="50" t="s">
        <v>18</v>
      </c>
    </row>
    <row r="2" spans="1:11" ht="19" customHeight="1" x14ac:dyDescent="0.25">
      <c r="A2" s="52">
        <v>44431</v>
      </c>
      <c r="B2" s="7" t="s">
        <v>115</v>
      </c>
      <c r="C2" s="7" t="s">
        <v>117</v>
      </c>
      <c r="D2" s="7" t="s">
        <v>91</v>
      </c>
      <c r="E2" s="7" t="s">
        <v>76</v>
      </c>
      <c r="F2" s="7">
        <v>671</v>
      </c>
      <c r="G2" s="7">
        <v>114</v>
      </c>
      <c r="H2" s="9">
        <v>0.1709</v>
      </c>
    </row>
    <row r="3" spans="1:11" ht="19" customHeight="1" x14ac:dyDescent="0.25">
      <c r="A3" s="52">
        <v>44438</v>
      </c>
      <c r="B3" s="7" t="s">
        <v>116</v>
      </c>
      <c r="C3" s="7" t="s">
        <v>118</v>
      </c>
      <c r="D3" s="11" t="s">
        <v>89</v>
      </c>
      <c r="E3" s="7" t="s">
        <v>78</v>
      </c>
      <c r="F3" s="7">
        <v>730</v>
      </c>
      <c r="G3" s="7">
        <v>161</v>
      </c>
      <c r="H3" s="9">
        <v>0.22239999999999999</v>
      </c>
    </row>
    <row r="4" spans="1:11" x14ac:dyDescent="0.25">
      <c r="A4" s="52">
        <v>44442</v>
      </c>
      <c r="B4" s="7" t="s">
        <v>428</v>
      </c>
      <c r="C4" s="7" t="s">
        <v>429</v>
      </c>
      <c r="D4" s="7" t="s">
        <v>91</v>
      </c>
      <c r="E4" s="7" t="s">
        <v>75</v>
      </c>
      <c r="F4" s="7">
        <v>892</v>
      </c>
      <c r="G4" s="7">
        <v>123</v>
      </c>
      <c r="H4" s="9">
        <v>0.183</v>
      </c>
    </row>
    <row r="5" spans="1:11" x14ac:dyDescent="0.25">
      <c r="A5" s="52">
        <v>44447</v>
      </c>
      <c r="B5" s="7" t="s">
        <v>430</v>
      </c>
      <c r="C5" s="7" t="s">
        <v>431</v>
      </c>
      <c r="D5" s="7" t="s">
        <v>89</v>
      </c>
      <c r="E5" s="7" t="s">
        <v>78</v>
      </c>
      <c r="F5" s="7">
        <v>454</v>
      </c>
      <c r="G5" s="7">
        <v>94</v>
      </c>
      <c r="H5" s="9">
        <v>0.1399</v>
      </c>
    </row>
    <row r="6" spans="1:11" x14ac:dyDescent="0.25">
      <c r="A6" s="52">
        <v>44448</v>
      </c>
      <c r="B6" s="7" t="s">
        <v>432</v>
      </c>
      <c r="C6" s="7" t="s">
        <v>131</v>
      </c>
      <c r="D6" s="7" t="s">
        <v>89</v>
      </c>
      <c r="E6" s="7" t="s">
        <v>75</v>
      </c>
      <c r="F6" s="7">
        <v>619</v>
      </c>
      <c r="G6" s="7">
        <v>166</v>
      </c>
      <c r="H6" s="9">
        <v>0.247</v>
      </c>
    </row>
    <row r="7" spans="1:11" x14ac:dyDescent="0.25">
      <c r="A7" s="20">
        <v>44454</v>
      </c>
      <c r="B7" s="13" t="s">
        <v>433</v>
      </c>
      <c r="C7" s="13" t="s">
        <v>434</v>
      </c>
      <c r="D7" s="13" t="s">
        <v>91</v>
      </c>
      <c r="E7" s="13" t="s">
        <v>78</v>
      </c>
      <c r="F7" s="13">
        <v>730</v>
      </c>
      <c r="G7" s="13">
        <v>60</v>
      </c>
      <c r="H7" s="24">
        <v>8.9300000000000004E-2</v>
      </c>
    </row>
    <row r="8" spans="1:11" x14ac:dyDescent="0.25">
      <c r="A8" s="20">
        <v>44456</v>
      </c>
      <c r="B8" s="13" t="s">
        <v>435</v>
      </c>
      <c r="C8" s="13" t="s">
        <v>436</v>
      </c>
      <c r="D8" s="13" t="s">
        <v>91</v>
      </c>
      <c r="E8" s="13" t="s">
        <v>78</v>
      </c>
      <c r="F8" s="13">
        <v>280</v>
      </c>
      <c r="G8" s="13">
        <v>37</v>
      </c>
      <c r="H8" s="24">
        <v>5.5100000000000003E-2</v>
      </c>
    </row>
    <row r="9" spans="1:11" x14ac:dyDescent="0.25">
      <c r="A9" s="52">
        <v>44459</v>
      </c>
      <c r="B9" s="1" t="s">
        <v>437</v>
      </c>
      <c r="C9" s="7" t="s">
        <v>438</v>
      </c>
      <c r="D9" s="7" t="s">
        <v>89</v>
      </c>
      <c r="E9" s="7" t="s">
        <v>78</v>
      </c>
      <c r="F9" s="7">
        <v>401</v>
      </c>
      <c r="G9" s="7">
        <v>100</v>
      </c>
      <c r="H9" s="9">
        <v>0.14879999999999999</v>
      </c>
      <c r="K9" s="9"/>
    </row>
    <row r="10" spans="1:11" x14ac:dyDescent="0.25">
      <c r="A10" s="52">
        <v>44462</v>
      </c>
      <c r="B10" s="7" t="s">
        <v>439</v>
      </c>
      <c r="C10" s="7" t="s">
        <v>440</v>
      </c>
      <c r="D10" s="7" t="s">
        <v>91</v>
      </c>
      <c r="E10" s="7" t="s">
        <v>78</v>
      </c>
      <c r="F10" s="7">
        <v>247</v>
      </c>
      <c r="G10" s="7">
        <v>28</v>
      </c>
      <c r="H10" s="9">
        <v>4.1599999999999998E-2</v>
      </c>
    </row>
    <row r="11" spans="1:11" x14ac:dyDescent="0.25">
      <c r="A11" s="52">
        <v>44463</v>
      </c>
      <c r="B11" s="7" t="s">
        <v>441</v>
      </c>
      <c r="C11" s="78" t="s">
        <v>442</v>
      </c>
      <c r="D11" s="7" t="s">
        <v>89</v>
      </c>
      <c r="E11" s="7" t="s">
        <v>78</v>
      </c>
      <c r="F11" s="7">
        <v>371</v>
      </c>
      <c r="G11" s="7">
        <v>73</v>
      </c>
      <c r="H11" s="9">
        <v>0.1086</v>
      </c>
    </row>
    <row r="12" spans="1:11" x14ac:dyDescent="0.25">
      <c r="A12" s="52">
        <v>44467</v>
      </c>
      <c r="B12" s="1" t="s">
        <v>443</v>
      </c>
      <c r="C12" s="78" t="s">
        <v>444</v>
      </c>
      <c r="D12" s="7" t="s">
        <v>91</v>
      </c>
      <c r="E12" s="7" t="s">
        <v>78</v>
      </c>
      <c r="F12" s="7">
        <v>580</v>
      </c>
      <c r="G12" s="7">
        <v>49</v>
      </c>
      <c r="H12" s="9">
        <v>7.2900000000000006E-2</v>
      </c>
    </row>
    <row r="13" spans="1:11" x14ac:dyDescent="0.25">
      <c r="A13" s="52">
        <v>44470</v>
      </c>
      <c r="B13" s="7" t="s">
        <v>445</v>
      </c>
      <c r="C13" s="1" t="s">
        <v>446</v>
      </c>
      <c r="D13" s="7" t="s">
        <v>89</v>
      </c>
      <c r="E13" s="7" t="s">
        <v>78</v>
      </c>
      <c r="F13" s="7">
        <v>661</v>
      </c>
      <c r="G13" s="7">
        <v>127</v>
      </c>
      <c r="H13" s="9">
        <v>0.18429999999999999</v>
      </c>
    </row>
    <row r="14" spans="1:11" x14ac:dyDescent="0.25">
      <c r="A14" s="52">
        <v>44474</v>
      </c>
      <c r="B14" s="7" t="s">
        <v>447</v>
      </c>
      <c r="C14" s="79" t="s">
        <v>448</v>
      </c>
      <c r="D14" s="7" t="s">
        <v>91</v>
      </c>
      <c r="E14" s="7" t="s">
        <v>77</v>
      </c>
      <c r="F14" s="7">
        <v>1400</v>
      </c>
      <c r="G14" s="7">
        <v>89</v>
      </c>
      <c r="H14" s="9">
        <v>0.12920000000000001</v>
      </c>
    </row>
    <row r="15" spans="1:11" x14ac:dyDescent="0.25">
      <c r="A15" s="52">
        <v>44475</v>
      </c>
      <c r="B15" s="7" t="s">
        <v>449</v>
      </c>
      <c r="C15" s="78" t="s">
        <v>450</v>
      </c>
      <c r="D15" s="7" t="s">
        <v>91</v>
      </c>
      <c r="E15" s="7" t="s">
        <v>78</v>
      </c>
      <c r="F15" s="7">
        <v>269</v>
      </c>
      <c r="G15" s="7">
        <v>36</v>
      </c>
      <c r="H15" s="9">
        <v>5.2200000000000003E-2</v>
      </c>
    </row>
    <row r="16" spans="1:11" x14ac:dyDescent="0.25">
      <c r="A16" s="52">
        <v>44477</v>
      </c>
      <c r="B16" s="7" t="s">
        <v>451</v>
      </c>
      <c r="C16" s="78" t="s">
        <v>452</v>
      </c>
      <c r="D16" s="7" t="s">
        <v>89</v>
      </c>
      <c r="E16" s="7" t="s">
        <v>78</v>
      </c>
      <c r="F16" s="7">
        <v>379</v>
      </c>
      <c r="G16" s="7">
        <v>85</v>
      </c>
      <c r="H16" s="9">
        <v>0.1234</v>
      </c>
    </row>
    <row r="17" spans="1:8" x14ac:dyDescent="0.25">
      <c r="A17" s="52">
        <v>44482</v>
      </c>
      <c r="B17" s="7" t="s">
        <v>453</v>
      </c>
      <c r="C17" s="7" t="s">
        <v>454</v>
      </c>
      <c r="D17" s="7" t="s">
        <v>91</v>
      </c>
      <c r="E17" s="7" t="s">
        <v>78</v>
      </c>
      <c r="F17" s="7">
        <v>323</v>
      </c>
      <c r="G17" s="7">
        <v>25</v>
      </c>
      <c r="H17" s="9">
        <v>3.6299999999999999E-2</v>
      </c>
    </row>
    <row r="18" spans="1:8" x14ac:dyDescent="0.25">
      <c r="A18" s="52">
        <v>44484</v>
      </c>
      <c r="B18" s="7" t="s">
        <v>455</v>
      </c>
      <c r="C18" s="7" t="s">
        <v>456</v>
      </c>
      <c r="D18" s="7" t="s">
        <v>89</v>
      </c>
      <c r="E18" s="7" t="s">
        <v>78</v>
      </c>
      <c r="F18" s="7">
        <v>465</v>
      </c>
      <c r="G18" s="7">
        <v>72</v>
      </c>
      <c r="H18" s="9">
        <v>0.1045</v>
      </c>
    </row>
    <row r="19" spans="1:8" x14ac:dyDescent="0.25">
      <c r="A19" s="52">
        <v>44490</v>
      </c>
      <c r="B19" s="7" t="s">
        <v>457</v>
      </c>
      <c r="C19" s="7" t="s">
        <v>458</v>
      </c>
      <c r="D19" s="7" t="s">
        <v>91</v>
      </c>
      <c r="E19" s="7" t="s">
        <v>78</v>
      </c>
      <c r="F19" s="7">
        <v>508</v>
      </c>
      <c r="G19" s="7">
        <v>22</v>
      </c>
      <c r="H19" s="9">
        <v>3.1899999999999998E-2</v>
      </c>
    </row>
    <row r="20" spans="1:8" x14ac:dyDescent="0.25">
      <c r="A20" s="52">
        <v>44491</v>
      </c>
      <c r="B20" s="7" t="s">
        <v>459</v>
      </c>
      <c r="C20" s="7" t="s">
        <v>460</v>
      </c>
      <c r="D20" s="7" t="s">
        <v>89</v>
      </c>
      <c r="E20" s="7" t="s">
        <v>77</v>
      </c>
      <c r="F20" s="7">
        <v>319</v>
      </c>
      <c r="G20" s="7">
        <v>34</v>
      </c>
      <c r="H20" s="9">
        <v>4.9299999999999997E-2</v>
      </c>
    </row>
    <row r="21" spans="1:8" x14ac:dyDescent="0.25">
      <c r="A21" s="52">
        <v>44495</v>
      </c>
      <c r="B21" s="7" t="s">
        <v>461</v>
      </c>
      <c r="C21" s="7" t="s">
        <v>462</v>
      </c>
      <c r="D21" s="7" t="s">
        <v>89</v>
      </c>
      <c r="E21" s="7" t="s">
        <v>76</v>
      </c>
      <c r="F21" s="7">
        <v>396</v>
      </c>
      <c r="G21" s="7">
        <v>84</v>
      </c>
      <c r="H21" s="9">
        <v>0.12189999999999999</v>
      </c>
    </row>
    <row r="22" spans="1:8" x14ac:dyDescent="0.25">
      <c r="A22" s="52">
        <v>44496</v>
      </c>
      <c r="B22" s="7" t="s">
        <v>463</v>
      </c>
      <c r="C22" s="7" t="s">
        <v>464</v>
      </c>
      <c r="D22" s="7" t="s">
        <v>89</v>
      </c>
      <c r="E22" s="7" t="s">
        <v>75</v>
      </c>
      <c r="F22" s="7">
        <v>385</v>
      </c>
      <c r="G22" s="7">
        <v>99</v>
      </c>
      <c r="H22" s="9">
        <v>0.14369999999999999</v>
      </c>
    </row>
    <row r="23" spans="1:8" x14ac:dyDescent="0.25">
      <c r="A23" s="52">
        <v>44497</v>
      </c>
      <c r="B23" s="7" t="s">
        <v>465</v>
      </c>
      <c r="C23" s="7" t="s">
        <v>466</v>
      </c>
      <c r="D23" s="7" t="s">
        <v>89</v>
      </c>
      <c r="E23" s="7" t="s">
        <v>76</v>
      </c>
      <c r="F23" s="7">
        <v>538</v>
      </c>
      <c r="G23" s="7">
        <v>109</v>
      </c>
      <c r="H23" s="9">
        <v>0.15820000000000001</v>
      </c>
    </row>
    <row r="24" spans="1:8" x14ac:dyDescent="0.25">
      <c r="A24" s="52">
        <v>44498</v>
      </c>
      <c r="B24" s="7" t="s">
        <v>467</v>
      </c>
      <c r="C24" s="7" t="s">
        <v>468</v>
      </c>
      <c r="D24" s="7" t="s">
        <v>89</v>
      </c>
      <c r="E24" s="7" t="s">
        <v>76</v>
      </c>
      <c r="F24" s="7">
        <v>380</v>
      </c>
      <c r="G24" s="7">
        <v>57</v>
      </c>
      <c r="H24" s="9">
        <v>8.2699999999999996E-2</v>
      </c>
    </row>
  </sheetData>
  <autoFilter ref="C1:C24" xr:uid="{75BA0E5D-1039-204B-9797-4B4006767B09}"/>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84446-6890-FC46-B87D-84D2AC137F4C}">
  <dimension ref="A1:H5"/>
  <sheetViews>
    <sheetView tabSelected="1" workbookViewId="0">
      <selection activeCell="G13" sqref="G13"/>
    </sheetView>
  </sheetViews>
  <sheetFormatPr baseColWidth="10" defaultRowHeight="19" x14ac:dyDescent="0.25"/>
  <cols>
    <col min="1" max="1" width="49.1640625" style="1" customWidth="1"/>
    <col min="2" max="2" width="16.1640625" style="1" customWidth="1"/>
    <col min="3" max="4" width="14.83203125" style="1" customWidth="1"/>
    <col min="5" max="5" width="39.5" style="1" customWidth="1"/>
    <col min="6" max="6" width="13.5" style="1" customWidth="1"/>
    <col min="7" max="7" width="13.1640625" style="1" customWidth="1"/>
    <col min="8" max="8" width="15.83203125" style="1" customWidth="1"/>
    <col min="9" max="10" width="10.83203125" style="1"/>
    <col min="11" max="11" width="16.33203125" style="1" customWidth="1"/>
    <col min="12" max="12" width="19.5" style="1" customWidth="1"/>
    <col min="13" max="13" width="18.83203125" style="1" customWidth="1"/>
    <col min="14" max="14" width="22.5" style="1" customWidth="1"/>
    <col min="15" max="16384" width="10.83203125" style="1"/>
  </cols>
  <sheetData>
    <row r="1" spans="1:8" s="82" customFormat="1" x14ac:dyDescent="0.25">
      <c r="A1" s="83"/>
    </row>
    <row r="2" spans="1:8" x14ac:dyDescent="0.25">
      <c r="B2" s="82" t="s">
        <v>469</v>
      </c>
      <c r="C2" s="82" t="s">
        <v>470</v>
      </c>
      <c r="D2" s="82"/>
      <c r="E2" s="82"/>
      <c r="F2" s="82" t="s">
        <v>469</v>
      </c>
      <c r="G2" s="82" t="s">
        <v>471</v>
      </c>
      <c r="H2" s="82" t="s">
        <v>472</v>
      </c>
    </row>
    <row r="3" spans="1:8" s="82" customFormat="1" x14ac:dyDescent="0.25">
      <c r="A3" s="82" t="s">
        <v>473</v>
      </c>
      <c r="B3" s="81">
        <f>AVERAGE('Post-Level Metrics_TW'!H31,'Post-Level Metrics_TW'!H32,'Post-Level Metrics_TW'!H33,'Post-Level Metrics_TW'!H36,'Post-Level Metrics_TW'!H41,'Post-Level Metrics_TW'!H45,'Post-Level Metrics_TW'!H46,'Post-Level Metrics_TW'!H52,'Post-Level Metrics_TW'!H53,'Post-Level Metrics_TW'!H59,'Post-Level Metrics_TW'!H63,'Post-Level Metrics_TW'!H64,'Post-Level Metrics_TW'!H65,'Post-Level Metrics_TW'!H69,'Post-Level Metrics_TW'!H70,'Post-Level Metrics_TW'!H73,'Post-Level Metrics_TW'!H76,'Post-Level Metrics_TW'!H77,'Post-Level Metrics_TW'!H78,'Post-Level Metrics_TW'!H80,'Post-Level Metrics_TW'!H81,'Post-Level Metrics_TW'!H84,'Post-Level Metrics_TW'!H87,'Post-Level Metrics_TW'!H88,'Post-Level Metrics_TW'!H91,'Post-Level Metrics_TW'!H96,'Post-Level Metrics_TW'!H97,'Post-Level Metrics_TW'!H98,)</f>
        <v>3.1489527716415271E-2</v>
      </c>
      <c r="C3" s="81">
        <f>AVERAGE('Post-Level Metrics_LI'!H4,'Post-Level Metrics_LI'!H6,'Post-Level Metrics_LI'!H8,'Post-Level Metrics_LI'!H9,'Post-Level Metrics_LI'!H11,'Post-Level Metrics_LI'!H13,'Post-Level Metrics_LI'!H14,'Post-Level Metrics_LI'!H16,'Post-Level Metrics_LI'!H17,'Post-Level Metrics_LI'!H18,'Post-Level Metrics_LI'!H19,'Post-Level Metrics_LI'!H22,'Post-Level Metrics_LI'!H23,'Post-Level Metrics_LI'!H25,'Post-Level Metrics_LI'!H26,'Post-Level Metrics_LI'!H27,'Post-Level Metrics_LI'!H29,'Post-Level Metrics_LI'!H30,'Post-Level Metrics_LI'!H31,'Post-Level Metrics_LI'!H32,'Post-Level Metrics_LI'!H34,'Post-Level Metrics_LI'!H35,'Post-Level Metrics_LI'!H36,'Post-Level Metrics_LI'!H37,'Post-Level Metrics_LI'!H38,'Post-Level Metrics_LI'!H39,'Post-Level Metrics_LI'!H40,'Post-Level Metrics_LI'!H41,'Post-Level Metrics_LI'!H42,'Post-Level Metrics_LI'!H44,'Post-Level Metrics_LI'!H45)</f>
        <v>6.5114790062990882E-2</v>
      </c>
      <c r="D3" s="81"/>
      <c r="E3" s="84" t="s">
        <v>476</v>
      </c>
      <c r="F3" s="81">
        <v>6.9400000000000003E-2</v>
      </c>
      <c r="G3" s="81">
        <v>0.15640000000000001</v>
      </c>
      <c r="H3" s="81">
        <v>0.1709</v>
      </c>
    </row>
    <row r="4" spans="1:8" x14ac:dyDescent="0.25">
      <c r="A4" s="82" t="s">
        <v>474</v>
      </c>
      <c r="B4" s="81">
        <f>AVERAGE('Post-Level Metrics_TW'!H2:H101)</f>
        <v>3.6064986053180211E-2</v>
      </c>
      <c r="C4" s="81">
        <f>AVERAGE('Post-Level Metrics_LI'!H2:H45)</f>
        <v>6.9382374857470716E-2</v>
      </c>
      <c r="D4" s="81"/>
      <c r="E4" s="82" t="s">
        <v>474</v>
      </c>
      <c r="F4" s="81">
        <v>3.61E-2</v>
      </c>
      <c r="G4" s="81">
        <f>AVERAGE('Post-Level Metrics_FB'!H2:H22)</f>
        <v>0.15223660833069266</v>
      </c>
      <c r="H4" s="81">
        <f>AVERAGE('Post-Level Metrics_IG'!H2:H24)</f>
        <v>0.11726521739130434</v>
      </c>
    </row>
    <row r="5" spans="1:8" x14ac:dyDescent="0.25">
      <c r="A5" s="82" t="s">
        <v>475</v>
      </c>
      <c r="B5" s="81">
        <f>(B4-B3)/B3</f>
        <v>0.14530095141375479</v>
      </c>
      <c r="C5" s="81">
        <f>(C4-C3)/C3</f>
        <v>6.5539408026217216E-2</v>
      </c>
      <c r="D5" s="81"/>
      <c r="E5" s="84" t="s">
        <v>475</v>
      </c>
      <c r="F5" s="81">
        <f>(F3-F4)/F4</f>
        <v>0.92243767313019398</v>
      </c>
      <c r="G5" s="81">
        <f>(G3-G4)/G4</f>
        <v>2.7348163591923377E-2</v>
      </c>
      <c r="H5" s="81">
        <f>(H3-H4)/H4</f>
        <v>0.45738014904897861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D8526-88BE-1C4B-A34E-269E64F45D71}">
  <dimension ref="A1:AA33"/>
  <sheetViews>
    <sheetView workbookViewId="0">
      <selection activeCell="O17" sqref="O17"/>
    </sheetView>
  </sheetViews>
  <sheetFormatPr baseColWidth="10" defaultRowHeight="19" x14ac:dyDescent="0.25"/>
  <cols>
    <col min="1" max="1" width="38.5" style="59" bestFit="1" customWidth="1"/>
    <col min="2" max="2" width="15.1640625" style="22" customWidth="1"/>
    <col min="3" max="3" width="10" style="22" customWidth="1"/>
    <col min="4" max="4" width="16" style="22" customWidth="1"/>
    <col min="5" max="5" width="19.1640625" style="22" customWidth="1"/>
    <col min="6" max="7" width="37.83203125" style="22" customWidth="1"/>
    <col min="8" max="9" width="39.6640625" style="22" customWidth="1"/>
    <col min="10" max="10" width="15.33203125" style="7" customWidth="1"/>
    <col min="11" max="11" width="23" style="57" customWidth="1"/>
    <col min="12" max="12" width="12.83203125" style="51" bestFit="1" customWidth="1"/>
    <col min="13" max="13" width="10.83203125" style="51"/>
    <col min="14" max="14" width="15.83203125" style="51" customWidth="1"/>
    <col min="15" max="15" width="19.83203125" style="51" customWidth="1"/>
    <col min="16" max="16" width="36.6640625" style="51" customWidth="1"/>
    <col min="17" max="17" width="37.6640625" style="51" customWidth="1"/>
    <col min="18" max="18" width="39.83203125" style="51" customWidth="1"/>
    <col min="19" max="19" width="41.1640625" style="51" customWidth="1"/>
    <col min="20" max="20" width="19.33203125" style="7" customWidth="1"/>
    <col min="21" max="21" width="23.1640625" style="69" customWidth="1"/>
    <col min="22" max="22" width="52.6640625" style="72" customWidth="1"/>
    <col min="23" max="23" width="53.6640625" style="72" customWidth="1"/>
    <col min="24" max="24" width="48.6640625" style="72" customWidth="1"/>
    <col min="25" max="25" width="19.1640625" style="7" customWidth="1"/>
    <col min="26" max="26" width="37.83203125" style="7" customWidth="1"/>
    <col min="27" max="27" width="39.6640625" style="7" customWidth="1"/>
    <col min="28" max="16384" width="10.83203125" style="7"/>
  </cols>
  <sheetData>
    <row r="1" spans="1:27" s="53" customFormat="1" x14ac:dyDescent="0.25">
      <c r="A1" s="60" t="s">
        <v>124</v>
      </c>
      <c r="B1" s="21" t="s">
        <v>14</v>
      </c>
      <c r="C1" s="21" t="s">
        <v>113</v>
      </c>
      <c r="D1" s="21" t="s">
        <v>25</v>
      </c>
      <c r="E1" s="21" t="s">
        <v>18</v>
      </c>
      <c r="F1" s="21" t="s">
        <v>120</v>
      </c>
      <c r="G1" s="21" t="s">
        <v>122</v>
      </c>
      <c r="H1" s="21" t="s">
        <v>121</v>
      </c>
      <c r="I1" s="64" t="s">
        <v>125</v>
      </c>
      <c r="K1" s="58" t="s">
        <v>123</v>
      </c>
      <c r="L1" s="63" t="s">
        <v>14</v>
      </c>
      <c r="M1" s="63" t="s">
        <v>113</v>
      </c>
      <c r="N1" s="63" t="s">
        <v>25</v>
      </c>
      <c r="O1" s="63" t="s">
        <v>18</v>
      </c>
      <c r="P1" s="63" t="s">
        <v>120</v>
      </c>
      <c r="Q1" s="63" t="s">
        <v>122</v>
      </c>
      <c r="R1" s="63" t="s">
        <v>121</v>
      </c>
      <c r="S1" s="63" t="s">
        <v>125</v>
      </c>
      <c r="U1" s="68" t="s">
        <v>126</v>
      </c>
      <c r="V1" s="70" t="s">
        <v>127</v>
      </c>
      <c r="W1" s="70" t="s">
        <v>128</v>
      </c>
      <c r="X1" s="70" t="s">
        <v>129</v>
      </c>
    </row>
    <row r="2" spans="1:27" x14ac:dyDescent="0.25">
      <c r="B2" s="61">
        <v>44027.346504629626</v>
      </c>
      <c r="C2" s="22">
        <v>373</v>
      </c>
      <c r="D2" s="22">
        <v>20</v>
      </c>
      <c r="E2" s="62">
        <f>D2/C2</f>
        <v>5.3619302949061663E-2</v>
      </c>
      <c r="F2" s="62">
        <f>AVERAGE(E2,E3)</f>
        <v>0.14707992174480111</v>
      </c>
      <c r="G2" s="62">
        <v>0.1371</v>
      </c>
      <c r="H2" s="62">
        <f>AVERAGE(E4,E5,E6,E7)</f>
        <v>0.20549807398318382</v>
      </c>
      <c r="I2" s="65">
        <v>9.6600000000000005E-2</v>
      </c>
      <c r="J2" s="9"/>
      <c r="L2" s="55">
        <v>44027.344317129631</v>
      </c>
      <c r="M2" s="54">
        <v>277</v>
      </c>
      <c r="N2" s="54">
        <v>31</v>
      </c>
      <c r="O2" s="56">
        <v>0.1119</v>
      </c>
      <c r="P2" s="56">
        <f>AVERAGE(O2,O3)</f>
        <v>0.14174999999999999</v>
      </c>
      <c r="Q2" s="56">
        <v>0</v>
      </c>
      <c r="R2" s="56">
        <f>AVERAGE(O4,O5,O6,O7)</f>
        <v>0.21737499999999998</v>
      </c>
      <c r="S2" s="56">
        <v>0.19670000000000001</v>
      </c>
      <c r="V2" s="73">
        <v>1.4E-3</v>
      </c>
      <c r="W2" s="73">
        <v>3.1899999999999998E-2</v>
      </c>
      <c r="X2" s="73">
        <v>8.9999999999999998E-4</v>
      </c>
      <c r="Y2" s="9"/>
      <c r="Z2" s="9"/>
      <c r="AA2" s="9"/>
    </row>
    <row r="3" spans="1:27" x14ac:dyDescent="0.25">
      <c r="B3" s="61">
        <v>44043.352523148147</v>
      </c>
      <c r="C3" s="22">
        <v>740</v>
      </c>
      <c r="D3" s="22">
        <v>178</v>
      </c>
      <c r="E3" s="62">
        <f t="shared" ref="E3:E7" si="0">D3/C3</f>
        <v>0.24054054054054055</v>
      </c>
      <c r="F3" s="62"/>
      <c r="G3" s="62"/>
      <c r="H3" s="62"/>
      <c r="I3" s="65"/>
      <c r="J3" s="9"/>
      <c r="L3" s="55">
        <v>44043.340162037035</v>
      </c>
      <c r="M3" s="54">
        <v>443</v>
      </c>
      <c r="N3" s="54">
        <v>76</v>
      </c>
      <c r="O3" s="56">
        <v>0.1716</v>
      </c>
      <c r="P3" s="56"/>
      <c r="Q3" s="56"/>
      <c r="R3" s="56"/>
      <c r="S3" s="56"/>
      <c r="V3" s="71"/>
      <c r="Y3" s="9"/>
      <c r="Z3" s="9"/>
      <c r="AA3" s="9"/>
    </row>
    <row r="4" spans="1:27" x14ac:dyDescent="0.25">
      <c r="B4" s="61">
        <v>44058.539837962962</v>
      </c>
      <c r="C4" s="22">
        <v>159</v>
      </c>
      <c r="D4" s="22">
        <v>47</v>
      </c>
      <c r="E4" s="62">
        <f t="shared" si="0"/>
        <v>0.29559748427672955</v>
      </c>
      <c r="I4" s="65"/>
      <c r="L4" s="55">
        <v>44062.509930555556</v>
      </c>
      <c r="M4" s="54">
        <v>300</v>
      </c>
      <c r="N4" s="54">
        <v>45</v>
      </c>
      <c r="O4" s="56">
        <v>0.15</v>
      </c>
      <c r="P4" s="54"/>
      <c r="Q4" s="54"/>
      <c r="R4" s="54"/>
      <c r="S4" s="54"/>
      <c r="V4" s="71"/>
      <c r="Y4" s="9"/>
    </row>
    <row r="5" spans="1:27" x14ac:dyDescent="0.25">
      <c r="B5" s="61">
        <v>44062.512233796297</v>
      </c>
      <c r="C5" s="22">
        <v>105</v>
      </c>
      <c r="D5" s="22">
        <v>13</v>
      </c>
      <c r="E5" s="62">
        <f t="shared" si="0"/>
        <v>0.12380952380952381</v>
      </c>
      <c r="L5" s="55">
        <v>44069.521585648145</v>
      </c>
      <c r="M5" s="54">
        <v>314</v>
      </c>
      <c r="N5" s="54">
        <v>57</v>
      </c>
      <c r="O5" s="56">
        <v>0.18149999999999999</v>
      </c>
      <c r="P5" s="54"/>
      <c r="Q5" s="54"/>
      <c r="R5" s="54"/>
      <c r="S5" s="54"/>
      <c r="V5" s="71"/>
      <c r="Y5" s="9"/>
    </row>
    <row r="6" spans="1:27" x14ac:dyDescent="0.25">
      <c r="B6" s="61">
        <v>44069.536215277774</v>
      </c>
      <c r="C6" s="22">
        <v>336</v>
      </c>
      <c r="D6" s="22">
        <v>45</v>
      </c>
      <c r="E6" s="62">
        <f t="shared" si="0"/>
        <v>0.13392857142857142</v>
      </c>
      <c r="L6" s="55">
        <v>44070.419988425929</v>
      </c>
      <c r="M6" s="54">
        <v>441</v>
      </c>
      <c r="N6" s="54">
        <v>110</v>
      </c>
      <c r="O6" s="56">
        <v>0.24940000000000001</v>
      </c>
      <c r="P6" s="54"/>
      <c r="Q6" s="54"/>
      <c r="R6" s="54"/>
      <c r="S6" s="54"/>
      <c r="V6" s="74"/>
      <c r="W6" s="74"/>
      <c r="X6" s="74"/>
      <c r="Y6" s="9"/>
    </row>
    <row r="7" spans="1:27" x14ac:dyDescent="0.25">
      <c r="B7" s="61">
        <v>44070.431493055556</v>
      </c>
      <c r="C7" s="22">
        <v>268</v>
      </c>
      <c r="D7" s="22">
        <v>72</v>
      </c>
      <c r="E7" s="62">
        <f t="shared" si="0"/>
        <v>0.26865671641791045</v>
      </c>
      <c r="L7" s="55">
        <v>44074.390717592592</v>
      </c>
      <c r="M7" s="54">
        <v>298</v>
      </c>
      <c r="N7" s="54">
        <v>86</v>
      </c>
      <c r="O7" s="56">
        <v>0.28860000000000002</v>
      </c>
      <c r="P7" s="54"/>
      <c r="Q7" s="54"/>
      <c r="R7" s="54"/>
      <c r="S7" s="54"/>
      <c r="V7" s="73"/>
      <c r="W7" s="73"/>
      <c r="Y7" s="9"/>
    </row>
    <row r="10" spans="1:27" x14ac:dyDescent="0.25">
      <c r="V10" s="70"/>
      <c r="W10" s="70"/>
      <c r="X10" s="70"/>
    </row>
    <row r="11" spans="1:27" x14ac:dyDescent="0.25">
      <c r="V11" s="73"/>
      <c r="W11" s="73"/>
    </row>
    <row r="16" spans="1:27" x14ac:dyDescent="0.25">
      <c r="A16" s="66"/>
      <c r="B16" s="67"/>
      <c r="C16" s="67"/>
      <c r="D16" s="67"/>
      <c r="E16" s="67"/>
    </row>
    <row r="17" spans="1:5" x14ac:dyDescent="0.25">
      <c r="A17" s="66"/>
      <c r="B17" s="67"/>
      <c r="C17" s="67"/>
      <c r="D17" s="67"/>
      <c r="E17" s="67"/>
    </row>
    <row r="18" spans="1:5" x14ac:dyDescent="0.25">
      <c r="A18" s="66"/>
      <c r="B18" s="67"/>
      <c r="C18" s="67"/>
      <c r="D18" s="67"/>
      <c r="E18" s="67"/>
    </row>
    <row r="19" spans="1:5" x14ac:dyDescent="0.25">
      <c r="A19" s="66"/>
      <c r="B19" s="67"/>
      <c r="C19" s="67"/>
      <c r="D19" s="67"/>
    </row>
    <row r="20" spans="1:5" x14ac:dyDescent="0.25">
      <c r="A20" s="66"/>
      <c r="B20" s="67"/>
      <c r="C20" s="67"/>
      <c r="D20" s="67"/>
    </row>
    <row r="21" spans="1:5" x14ac:dyDescent="0.25">
      <c r="A21" s="66"/>
      <c r="B21" s="67"/>
      <c r="C21" s="67"/>
    </row>
    <row r="22" spans="1:5" x14ac:dyDescent="0.25">
      <c r="A22" s="66"/>
      <c r="B22" s="67"/>
      <c r="C22" s="67"/>
    </row>
    <row r="23" spans="1:5" x14ac:dyDescent="0.25">
      <c r="A23" s="66"/>
      <c r="B23" s="67"/>
      <c r="C23" s="67"/>
    </row>
    <row r="24" spans="1:5" x14ac:dyDescent="0.25">
      <c r="A24" s="66"/>
      <c r="B24" s="67"/>
      <c r="C24" s="67"/>
    </row>
    <row r="25" spans="1:5" x14ac:dyDescent="0.25">
      <c r="A25" s="66"/>
      <c r="B25" s="67"/>
      <c r="C25" s="67"/>
    </row>
    <row r="26" spans="1:5" x14ac:dyDescent="0.25">
      <c r="A26" s="66"/>
      <c r="B26" s="67"/>
      <c r="C26" s="67"/>
    </row>
    <row r="27" spans="1:5" x14ac:dyDescent="0.25">
      <c r="A27" s="66"/>
      <c r="B27" s="67"/>
      <c r="C27" s="67"/>
    </row>
    <row r="28" spans="1:5" x14ac:dyDescent="0.25">
      <c r="A28" s="66"/>
      <c r="B28" s="67"/>
      <c r="C28" s="67"/>
    </row>
    <row r="29" spans="1:5" x14ac:dyDescent="0.25">
      <c r="A29" s="66"/>
      <c r="B29" s="67"/>
      <c r="C29" s="67"/>
    </row>
    <row r="30" spans="1:5" x14ac:dyDescent="0.25">
      <c r="A30" s="66"/>
      <c r="B30" s="67"/>
      <c r="C30" s="67"/>
    </row>
    <row r="31" spans="1:5" x14ac:dyDescent="0.25">
      <c r="A31" s="66"/>
      <c r="B31" s="67"/>
      <c r="C31" s="67"/>
    </row>
    <row r="32" spans="1:5" x14ac:dyDescent="0.25">
      <c r="A32" s="66"/>
      <c r="B32" s="67"/>
      <c r="C32" s="67"/>
    </row>
    <row r="33" spans="1:3" x14ac:dyDescent="0.25">
      <c r="A33" s="66"/>
      <c r="B33" s="67"/>
      <c r="C33" s="67"/>
    </row>
  </sheetData>
  <sortState xmlns:xlrd2="http://schemas.microsoft.com/office/spreadsheetml/2017/richdata2" ref="U2:AA7">
    <sortCondition ref="V2:V7"/>
  </sortState>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Page-Level Metrics</vt:lpstr>
      <vt:lpstr>Post-Level Metrics_TW</vt:lpstr>
      <vt:lpstr>Post-Level Metrics_LI</vt:lpstr>
      <vt:lpstr>Post-Level Metrics_FB</vt:lpstr>
      <vt:lpstr>Post-Level Metrics_IG</vt:lpstr>
      <vt:lpstr>Extra Tables</vt:lpstr>
      <vt:lpstr>Benchmarking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Garelick, Lauren</cp:lastModifiedBy>
  <dcterms:created xsi:type="dcterms:W3CDTF">2021-09-13T19:23:54Z</dcterms:created>
  <dcterms:modified xsi:type="dcterms:W3CDTF">2021-11-21T00:07:57Z</dcterms:modified>
</cp:coreProperties>
</file>